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4e8bce5c9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f2a52dcb8b443b1"/>
    <x:sheet xmlns:r="http://schemas.openxmlformats.org/officeDocument/2006/relationships" name="INPUTS" sheetId="2" r:id="R2d495f4f66c5454d"/>
    <x:sheet xmlns:r="http://schemas.openxmlformats.org/officeDocument/2006/relationships" name="SCHEDULE" sheetId="3" r:id="Rcf047cfa1643419f"/>
    <x:sheet xmlns:r="http://schemas.openxmlformats.org/officeDocument/2006/relationships" name="SCENARIO SUMMARY" sheetId="4" r:id="Rc70a593854e64bc5"/>
    <x:sheet xmlns:r="http://schemas.openxmlformats.org/officeDocument/2006/relationships" name="TASKS" sheetId="5" r:id="Rb90dc31c554f4f39"/>
    <x:sheet xmlns:r="http://schemas.openxmlformats.org/officeDocument/2006/relationships" name="REPAYMENT MODEL" sheetId="6" r:id="Rf703e66eef4443f2"/>
    <x:sheet xmlns:r="http://schemas.openxmlformats.org/officeDocument/2006/relationships" name="PORTFOLIO BRIEF" sheetId="7" r:id="Rf8195692bce84a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₹#,##0"/>
    <x:numFmt numFmtId="201" formatCode="0.00%"/>
    <x:numFmt numFmtId="202" formatCode="₹#,##0.00"/>
    <x:numFmt numFmtId="203" formatCode="yyyy-mm-dd"/>
    <x:numFmt numFmtId="204" formatCode="#,##0.00"/>
  </x:numFmts>
  <x:fonts count="10">
    <x:font>
      <x:sz val="11"/>
      <x:name val="Carlito"/>
    </x:font>
    <x:font>
      <x:b/>
      <x:sz val="18"/>
      <x:color rgb="FFFFFFFF"/>
      <x:name val="Carlito"/>
    </x:font>
    <x:font>
      <x:i/>
      <x:sz val="11"/>
      <x:color rgb="FF536B62"/>
      <x:name val="Carlito"/>
    </x:font>
    <x:font>
      <x:b/>
      <x:sz val="11"/>
      <x:color rgb="FF174C3D"/>
      <x:name val="Carlito"/>
    </x:font>
    <x:font>
      <x:b/>
      <x:sz val="11"/>
      <x:color rgb="FFFFFFFF"/>
      <x:name val="Carlito"/>
    </x:font>
    <x:font>
      <x:b/>
      <x:i/>
      <x:sz val="11"/>
      <x:color rgb="FF174C3D"/>
      <x:name val="Carlito"/>
    </x:font>
    <x:font>
      <x:sz val="1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23D31"/>
      </x:patternFill>
    </x:fill>
    <x:fill>
      <x:patternFill patternType="solid">
        <x:fgColor rgb="FFEAF5F0"/>
      </x:patternFill>
    </x:fill>
    <x:fill>
      <x:patternFill patternType="solid">
        <x:fgColor rgb="FF0F6B4F"/>
      </x:patternFill>
    </x:fill>
    <x:fill>
      <x:patternFill patternType="solid">
        <x:fgColor rgb="FF123D31"/>
      </x:patternFill>
    </x:fill>
    <x:fill>
      <x:patternFill patternType="solid">
        <x:fgColor rgb="FFEAF5F0"/>
      </x:patternFill>
    </x:fill>
    <x:fill>
      <x:patternFill patternType="solid">
        <x:fgColor rgb="FF064D3B"/>
      </x:patternFill>
    </x:fill>
    <x:fill>
      <x:patternFill patternType="solid">
        <x:fgColor rgb="FFFFF2CC"/>
      </x:patternFill>
    </x:fill>
  </x:fills>
  <x:borders count="18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0" fillId="0" borderId="3" xfId="0" applyNumberFormat="1" applyFont="1" applyFill="1" applyBorder="1"/>
    <x:xf numFmtId="0" fontId="3" fillId="3" borderId="4" xfId="0" applyNumberFormat="1" applyFont="1" applyFill="1" applyBorder="1"/>
    <x:xf numFmtId="0" fontId="0" fillId="0" borderId="5" xfId="0" applyNumberFormat="1" applyFont="1" applyFill="1" applyBorder="1"/>
    <x:xf numFmtId="0" fontId="3" fillId="3" borderId="6" xfId="0" applyNumberFormat="1" applyFont="1" applyFill="1" applyBorder="1"/>
    <x:xf numFmtId="0" fontId="0" fillId="0" borderId="7" xfId="0" applyNumberFormat="1" applyFont="1" applyFill="1" applyBorder="1"/>
    <x:xf numFmtId="0" fontId="3" fillId="3" borderId="8" xfId="0" applyNumberFormat="1" applyFont="1" applyFill="1" applyBorder="1"/>
    <x:xf numFmtId="0" fontId="0" fillId="0" borderId="9" xfId="0" applyNumberFormat="1" applyFont="1" applyFill="1" applyBorder="1"/>
    <x:xf numFmtId="0" fontId="3" fillId="3" borderId="10" xfId="0" applyNumberFormat="1" applyFont="1" applyFill="1" applyBorder="1"/>
    <x:xf numFmtId="0" fontId="0" fillId="0" borderId="11" xfId="0" applyNumberFormat="1" applyFont="1" applyFill="1" applyBorder="1"/>
    <x:xf numFmtId="0" fontId="3" fillId="3" borderId="12" xfId="0" applyNumberFormat="1" applyFont="1" applyFill="1" applyBorder="1"/>
    <x:xf numFmtId="0" fontId="0" fillId="0" borderId="13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3" fillId="3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3" fillId="3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3" fillId="3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3" fillId="3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3" fillId="3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0" fillId="0" borderId="14" xfId="0" applyNumberFormat="1" applyFont="1" applyFill="1" applyBorder="1"/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8" xfId="0" applyNumberFormat="1" applyFont="1" applyFill="1" applyBorder="1"/>
    <x:xf numFmtId="0" fontId="0" fillId="0" borderId="16" xfId="0" applyNumberFormat="1" applyFont="1" applyFill="1" applyBorder="1"/>
    <x:xf numFmtId="0" fontId="0" fillId="0" borderId="10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200" fontId="0" fillId="0" borderId="14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5" xfId="0" applyNumberFormat="1" applyFont="1" applyFill="1" applyBorder="1" applyAlignment="1">
      <x:alignment vertical="center"/>
    </x:xf>
    <x:xf numFmtId="200" fontId="0" fillId="0" borderId="16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0" fontId="0" fillId="0" borderId="17" xfId="0" applyNumberFormat="1" applyFont="1" applyFill="1" applyBorder="1" applyAlignment="1">
      <x:alignment vertical="center"/>
    </x:xf>
    <x:xf numFmtId="201" fontId="0" fillId="0" borderId="14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5" xfId="0" applyNumberFormat="1" applyFont="1" applyFill="1" applyBorder="1" applyAlignment="1">
      <x:alignment vertical="center"/>
    </x:xf>
    <x:xf numFmtId="201" fontId="0" fillId="0" borderId="16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1" fontId="0" fillId="0" borderId="17" xfId="0" applyNumberFormat="1" applyFont="1" applyFill="1" applyBorder="1" applyAlignment="1">
      <x:alignment vertical="center"/>
    </x:xf>
    <x:xf numFmtId="202" fontId="0" fillId="0" borderId="14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202" fontId="0" fillId="0" borderId="15" xfId="0" applyNumberFormat="1" applyFont="1" applyFill="1" applyBorder="1" applyAlignment="1">
      <x:alignment vertical="center"/>
    </x:xf>
    <x:xf numFmtId="202" fontId="0" fillId="0" borderId="16" xfId="0" applyNumberFormat="1" applyFont="1" applyFill="1" applyBorder="1" applyAlignment="1">
      <x:alignment vertical="center"/>
    </x:xf>
    <x:xf numFmtId="202" fontId="0" fillId="0" borderId="1" xfId="0" applyNumberFormat="1" applyFont="1" applyFill="1" applyBorder="1" applyAlignment="1">
      <x:alignment vertical="center"/>
    </x:xf>
    <x:xf numFmtId="202" fontId="0" fillId="0" borderId="17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/>
    <x:xf numFmtId="0" fontId="8" fillId="8" borderId="0" xfId="0" applyNumberFormat="1" applyFont="1" applyFill="1" applyBorder="1"/>
    <x:xf numFmtId="201" fontId="8" fillId="8" borderId="0" xfId="0" applyNumberFormat="1" applyFont="1" applyFill="1" applyBorder="1"/>
    <x:xf numFmtId="203" fontId="8" fillId="8" borderId="0" xfId="0" applyNumberFormat="1" applyFont="1" applyFill="1" applyBorder="1"/>
    <x:xf numFmtId="204" fontId="8" fillId="8" borderId="0" xfId="0" applyNumberFormat="1" applyFont="1" applyFill="1" applyBorder="1"/>
    <x:xf numFmtId="204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203" fontId="6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30bf3e0e345c3" /><Relationship Type="http://schemas.openxmlformats.org/officeDocument/2006/relationships/theme" Target="/xl/theme/theme1.xml" Id="Ref7ab77a170142ba" /><Relationship Type="http://schemas.openxmlformats.org/officeDocument/2006/relationships/sharedStrings" Target="/xl/sharedStrings.xml" Id="R8209110e961f42fb" /><Relationship Type="http://schemas.openxmlformats.org/officeDocument/2006/relationships/worksheet" Target="/xl/worksheets/sheet1.xml" Id="R0f2a52dcb8b443b1" /><Relationship Type="http://schemas.openxmlformats.org/officeDocument/2006/relationships/worksheet" Target="/xl/worksheets/sheet2.xml" Id="R2d495f4f66c5454d" /><Relationship Type="http://schemas.openxmlformats.org/officeDocument/2006/relationships/worksheet" Target="/xl/worksheets/sheet3.xml" Id="Rcf047cfa1643419f" /><Relationship Type="http://schemas.openxmlformats.org/officeDocument/2006/relationships/worksheet" Target="/xl/worksheets/sheet4.xml" Id="Rc70a593854e64bc5" /><Relationship Type="http://schemas.openxmlformats.org/officeDocument/2006/relationships/worksheet" Target="/xl/worksheets/sheet5.xml" Id="Rb90dc31c554f4f39" /><Relationship Type="http://schemas.openxmlformats.org/officeDocument/2006/relationships/worksheet" Target="/xl/worksheets/sheet6.xml" Id="Rf703e66eef4443f2" /><Relationship Type="http://schemas.openxmlformats.org/officeDocument/2006/relationships/worksheet" Target="/xl/worksheets/sheet7.xml" Id="Rf8195692bce84ad1" /></Relationships>
</file>

<file path=xl/tables/table1.xml><?xml version="1.0" encoding="utf-8"?>
<x:table xmlns:x="http://schemas.openxmlformats.org/spreadsheetml/2006/main" id="1" name="LoanScenarioInputs" displayName="LoanScenarioInputs" ref="A1:E5" headerRowCount="1" totalsRowCount="0" totalsRowShown="0">
  <x:tableColumns count="5">
    <x:tableColumn id="1" name="Scenario"/>
    <x:tableColumn id="2" name="Loan Amount"/>
    <x:tableColumn id="3" name="Annual Rate"/>
    <x:tableColumn id="4" name="Months"/>
    <x:tableColumn id="5" name="Payment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62d2c90898e44b4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58" hidden="0" customWidth="1"/>
  </x:cols>
  <x:sheetData>
    <x:row r="1" ht="30" customHeight="1">
      <x:c r="A1" s="108" t="str">
        <x:v>Loan Repayment &amp; Scenario Model</x:v>
      </x:c>
      <x:c r="B1" s="108"/>
      <x:c r="C1" s="108"/>
      <x:c r="D1" s="108"/>
      <x:c r="E1" s="108"/>
      <x:c r="F1" s="108"/>
    </x:row>
    <x:row r="2" ht="34" customHeight="1">
      <x:c r="A2" s="110" t="str">
        <x:v>Project brief</x:v>
      </x:c>
      <x:c r="B2" s="10" t="str">
        <x:v>Portfolio project: build an auditable amortization model and explain the decision trade-offs.</x:v>
      </x:c>
      <x:c r="C2" s="10"/>
      <x:c r="D2" s="10"/>
      <x:c r="E2" s="10"/>
      <x:c r="F2" s="10"/>
    </x:row>
    <x:row r="4">
      <x:c r="A4" s="28" t="str">
        <x:v>Estimated time</x:v>
      </x:c>
      <x:c r="B4" s="29" t="str">
        <x:v>90–120 minutes</x:v>
      </x:c>
    </x:row>
    <x:row r="5">
      <x:c r="A5" s="30" t="str">
        <x:v>Level</x:v>
      </x:c>
      <x:c r="B5" s="31" t="str">
        <x:v>Advanced</x:v>
      </x:c>
    </x:row>
    <x:row r="6">
      <x:c r="A6" s="30" t="str">
        <x:v>Skills</x:v>
      </x:c>
      <x:c r="B6" s="31" t="str">
        <x:v>PMT, IPMT, PPMT, absolute references, scenario comparison</x:v>
      </x:c>
    </x:row>
    <x:row r="7">
      <x:c r="A7" s="30" t="str">
        <x:v>Business brief</x:v>
      </x:c>
      <x:c r="B7" s="31" t="str">
        <x:v>Compare affordability and total interest under multiple rate/term scenarios.</x:v>
      </x:c>
    </x:row>
    <x:row r="8">
      <x:c r="A8" s="30" t="str">
        <x:v>Model standard</x:v>
      </x:c>
      <x:c r="B8" s="31" t="str">
        <x:v>Inputs separated from formulas; schedule reconciles to ~0 ending balance.</x:v>
      </x:c>
    </x:row>
    <x:row r="9">
      <x:c r="A9" s="30" t="str">
        <x:v>Success criteria</x:v>
      </x:c>
      <x:c r="B9" s="31" t="str">
        <x:v>EMI, interest/principal split, schedule, scenario summary and recommendation.</x:v>
      </x:c>
    </x:row>
    <x:row r="10">
      <x:c r="A10" s="32" t="str">
        <x:v>Portfolio proof</x:v>
      </x:c>
      <x:c r="B10" s="33" t="str">
        <x:v>Export the final summary/chart with a short recommendation.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14" hidden="0" customWidth="1"/>
    <x:col min="4" max="4" width="10" hidden="0" customWidth="1"/>
    <x:col min="5" max="5" width="14" hidden="0" customWidth="1"/>
  </x:cols>
  <x:sheetData>
    <x:row r="1">
      <x:c r="A1" s="43" t="str">
        <x:v>Scenario</x:v>
      </x:c>
      <x:c r="B1" s="43" t="str">
        <x:v>Loan Amount</x:v>
      </x:c>
      <x:c r="C1" s="43" t="str">
        <x:v>Annual Rate</x:v>
      </x:c>
      <x:c r="D1" s="43" t="str">
        <x:v>Months</x:v>
      </x:c>
      <x:c r="E1" s="43" t="str">
        <x:v>Payment Type</x:v>
      </x:c>
    </x:row>
    <x:row r="2">
      <x:c r="A2" s="59" t="str">
        <x:v>Base</x:v>
      </x:c>
      <x:c r="B2" s="77" t="n">
        <x:v>1000000</x:v>
      </x:c>
      <x:c r="C2" s="83" t="n">
        <x:v>0.1</x:v>
      </x:c>
      <x:c r="D2" s="60" t="n">
        <x:v>60</x:v>
      </x:c>
      <x:c r="E2" s="61" t="str">
        <x:v>End</x:v>
      </x:c>
    </x:row>
    <x:row r="3">
      <x:c r="A3" s="62" t="str">
        <x:v>Higher rate</x:v>
      </x:c>
      <x:c r="B3" s="78" t="n">
        <x:v>1000000</x:v>
      </x:c>
      <x:c r="C3" s="84" t="n">
        <x:v>0.12</x:v>
      </x:c>
      <x:c r="D3" s="63" t="n">
        <x:v>60</x:v>
      </x:c>
      <x:c r="E3" s="64" t="str">
        <x:v>End</x:v>
      </x:c>
    </x:row>
    <x:row r="4">
      <x:c r="A4" s="62" t="str">
        <x:v>Shorter term</x:v>
      </x:c>
      <x:c r="B4" s="78" t="n">
        <x:v>1000000</x:v>
      </x:c>
      <x:c r="C4" s="84" t="n">
        <x:v>0.1</x:v>
      </x:c>
      <x:c r="D4" s="63" t="n">
        <x:v>48</x:v>
      </x:c>
      <x:c r="E4" s="64" t="str">
        <x:v>End</x:v>
      </x:c>
    </x:row>
    <x:row r="5">
      <x:c r="A5" s="65" t="str">
        <x:v>Lower principal</x:v>
      </x:c>
      <x:c r="B5" s="79" t="n">
        <x:v>850000</x:v>
      </x:c>
      <x:c r="C5" s="85" t="n">
        <x:v>0.1</x:v>
      </x:c>
      <x:c r="D5" s="66" t="n">
        <x:v>60</x:v>
      </x:c>
      <x:c r="E5" s="67" t="str">
        <x:v>End</x:v>
      </x:c>
    </x:row>
  </x:sheetData>
  <x:pageMargins left="0.7" right="0.7" top="0.75" bottom="0.75" header="0.3" footer="0.3"/>
  <x:tableParts count="1">
    <x:tablePart xmlns:r="http://schemas.openxmlformats.org/officeDocument/2006/relationships" r:id="R562d2c90898e44b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4" hidden="0" customWidth="1"/>
  </x:cols>
  <x:sheetData>
    <x:row r="1">
      <x:c r="A1" s="43" t="str">
        <x:v>Period</x:v>
      </x:c>
      <x:c r="B1" s="43" t="str">
        <x:v>Opening Balance</x:v>
      </x:c>
      <x:c r="C1" s="43" t="str">
        <x:v>Payment</x:v>
      </x:c>
      <x:c r="D1" s="43" t="str">
        <x:v>Interest</x:v>
      </x:c>
      <x:c r="E1" s="43" t="str">
        <x:v>Principal</x:v>
      </x:c>
      <x:c r="F1" s="43" t="str">
        <x:v>Closing Balance</x:v>
      </x:c>
      <x:c r="G1" s="43" t="str">
        <x:v>QA</x:v>
      </x:c>
    </x:row>
    <x:row r="2">
      <x:c r="A2" s="59" t="n">
        <x:v>1</x:v>
      </x:c>
      <x:c r="B2" s="89"/>
      <x:c r="C2" s="89"/>
      <x:c r="D2" s="89"/>
      <x:c r="E2" s="89"/>
      <x:c r="F2" s="89"/>
      <x:c r="G2" s="61"/>
    </x:row>
    <x:row r="3">
      <x:c r="A3" s="62" t="n">
        <x:v>2</x:v>
      </x:c>
      <x:c r="B3" s="90"/>
      <x:c r="C3" s="90"/>
      <x:c r="D3" s="90"/>
      <x:c r="E3" s="90"/>
      <x:c r="F3" s="90"/>
      <x:c r="G3" s="64"/>
    </x:row>
    <x:row r="4">
      <x:c r="A4" s="62" t="n">
        <x:v>3</x:v>
      </x:c>
      <x:c r="B4" s="90"/>
      <x:c r="C4" s="90"/>
      <x:c r="D4" s="90"/>
      <x:c r="E4" s="90"/>
      <x:c r="F4" s="90"/>
      <x:c r="G4" s="64"/>
    </x:row>
    <x:row r="5">
      <x:c r="A5" s="62" t="n">
        <x:v>4</x:v>
      </x:c>
      <x:c r="B5" s="90"/>
      <x:c r="C5" s="90"/>
      <x:c r="D5" s="90"/>
      <x:c r="E5" s="90"/>
      <x:c r="F5" s="90"/>
      <x:c r="G5" s="64"/>
    </x:row>
    <x:row r="6">
      <x:c r="A6" s="62" t="n">
        <x:v>5</x:v>
      </x:c>
      <x:c r="B6" s="90"/>
      <x:c r="C6" s="90"/>
      <x:c r="D6" s="90"/>
      <x:c r="E6" s="90"/>
      <x:c r="F6" s="90"/>
      <x:c r="G6" s="64"/>
    </x:row>
    <x:row r="7">
      <x:c r="A7" s="62" t="n">
        <x:v>6</x:v>
      </x:c>
      <x:c r="B7" s="90"/>
      <x:c r="C7" s="90"/>
      <x:c r="D7" s="90"/>
      <x:c r="E7" s="90"/>
      <x:c r="F7" s="90"/>
      <x:c r="G7" s="64"/>
    </x:row>
    <x:row r="8">
      <x:c r="A8" s="62" t="n">
        <x:v>7</x:v>
      </x:c>
      <x:c r="B8" s="90"/>
      <x:c r="C8" s="90"/>
      <x:c r="D8" s="90"/>
      <x:c r="E8" s="90"/>
      <x:c r="F8" s="90"/>
      <x:c r="G8" s="64"/>
    </x:row>
    <x:row r="9">
      <x:c r="A9" s="62" t="n">
        <x:v>8</x:v>
      </x:c>
      <x:c r="B9" s="90"/>
      <x:c r="C9" s="90"/>
      <x:c r="D9" s="90"/>
      <x:c r="E9" s="90"/>
      <x:c r="F9" s="90"/>
      <x:c r="G9" s="64"/>
    </x:row>
    <x:row r="10">
      <x:c r="A10" s="62" t="n">
        <x:v>9</x:v>
      </x:c>
      <x:c r="B10" s="90"/>
      <x:c r="C10" s="90"/>
      <x:c r="D10" s="90"/>
      <x:c r="E10" s="90"/>
      <x:c r="F10" s="90"/>
      <x:c r="G10" s="64"/>
    </x:row>
    <x:row r="11">
      <x:c r="A11" s="62" t="n">
        <x:v>10</x:v>
      </x:c>
      <x:c r="B11" s="90"/>
      <x:c r="C11" s="90"/>
      <x:c r="D11" s="90"/>
      <x:c r="E11" s="90"/>
      <x:c r="F11" s="90"/>
      <x:c r="G11" s="64"/>
    </x:row>
    <x:row r="12">
      <x:c r="A12" s="62" t="n">
        <x:v>11</x:v>
      </x:c>
      <x:c r="B12" s="90"/>
      <x:c r="C12" s="90"/>
      <x:c r="D12" s="90"/>
      <x:c r="E12" s="90"/>
      <x:c r="F12" s="90"/>
      <x:c r="G12" s="64"/>
    </x:row>
    <x:row r="13">
      <x:c r="A13" s="62" t="n">
        <x:v>12</x:v>
      </x:c>
      <x:c r="B13" s="90"/>
      <x:c r="C13" s="90"/>
      <x:c r="D13" s="90"/>
      <x:c r="E13" s="90"/>
      <x:c r="F13" s="90"/>
      <x:c r="G13" s="64"/>
    </x:row>
    <x:row r="14">
      <x:c r="A14" s="62" t="n">
        <x:v>13</x:v>
      </x:c>
      <x:c r="B14" s="90"/>
      <x:c r="C14" s="90"/>
      <x:c r="D14" s="90"/>
      <x:c r="E14" s="90"/>
      <x:c r="F14" s="90"/>
      <x:c r="G14" s="64"/>
    </x:row>
    <x:row r="15">
      <x:c r="A15" s="62" t="n">
        <x:v>14</x:v>
      </x:c>
      <x:c r="B15" s="90"/>
      <x:c r="C15" s="90"/>
      <x:c r="D15" s="90"/>
      <x:c r="E15" s="90"/>
      <x:c r="F15" s="90"/>
      <x:c r="G15" s="64"/>
    </x:row>
    <x:row r="16">
      <x:c r="A16" s="62" t="n">
        <x:v>15</x:v>
      </x:c>
      <x:c r="B16" s="90"/>
      <x:c r="C16" s="90"/>
      <x:c r="D16" s="90"/>
      <x:c r="E16" s="90"/>
      <x:c r="F16" s="90"/>
      <x:c r="G16" s="64"/>
    </x:row>
    <x:row r="17">
      <x:c r="A17" s="62" t="n">
        <x:v>16</x:v>
      </x:c>
      <x:c r="B17" s="90"/>
      <x:c r="C17" s="90"/>
      <x:c r="D17" s="90"/>
      <x:c r="E17" s="90"/>
      <x:c r="F17" s="90"/>
      <x:c r="G17" s="64"/>
    </x:row>
    <x:row r="18">
      <x:c r="A18" s="62" t="n">
        <x:v>17</x:v>
      </x:c>
      <x:c r="B18" s="90"/>
      <x:c r="C18" s="90"/>
      <x:c r="D18" s="90"/>
      <x:c r="E18" s="90"/>
      <x:c r="F18" s="90"/>
      <x:c r="G18" s="64"/>
    </x:row>
    <x:row r="19">
      <x:c r="A19" s="62" t="n">
        <x:v>18</x:v>
      </x:c>
      <x:c r="B19" s="90"/>
      <x:c r="C19" s="90"/>
      <x:c r="D19" s="90"/>
      <x:c r="E19" s="90"/>
      <x:c r="F19" s="90"/>
      <x:c r="G19" s="64"/>
    </x:row>
    <x:row r="20">
      <x:c r="A20" s="62" t="n">
        <x:v>19</x:v>
      </x:c>
      <x:c r="B20" s="90"/>
      <x:c r="C20" s="90"/>
      <x:c r="D20" s="90"/>
      <x:c r="E20" s="90"/>
      <x:c r="F20" s="90"/>
      <x:c r="G20" s="64"/>
    </x:row>
    <x:row r="21">
      <x:c r="A21" s="62" t="n">
        <x:v>20</x:v>
      </x:c>
      <x:c r="B21" s="90"/>
      <x:c r="C21" s="90"/>
      <x:c r="D21" s="90"/>
      <x:c r="E21" s="90"/>
      <x:c r="F21" s="90"/>
      <x:c r="G21" s="64"/>
    </x:row>
    <x:row r="22">
      <x:c r="A22" s="62" t="n">
        <x:v>21</x:v>
      </x:c>
      <x:c r="B22" s="90"/>
      <x:c r="C22" s="90"/>
      <x:c r="D22" s="90"/>
      <x:c r="E22" s="90"/>
      <x:c r="F22" s="90"/>
      <x:c r="G22" s="64"/>
    </x:row>
    <x:row r="23">
      <x:c r="A23" s="62" t="n">
        <x:v>22</x:v>
      </x:c>
      <x:c r="B23" s="90"/>
      <x:c r="C23" s="90"/>
      <x:c r="D23" s="90"/>
      <x:c r="E23" s="90"/>
      <x:c r="F23" s="90"/>
      <x:c r="G23" s="64"/>
    </x:row>
    <x:row r="24">
      <x:c r="A24" s="62" t="n">
        <x:v>23</x:v>
      </x:c>
      <x:c r="B24" s="90"/>
      <x:c r="C24" s="90"/>
      <x:c r="D24" s="90"/>
      <x:c r="E24" s="90"/>
      <x:c r="F24" s="90"/>
      <x:c r="G24" s="64"/>
    </x:row>
    <x:row r="25">
      <x:c r="A25" s="62" t="n">
        <x:v>24</x:v>
      </x:c>
      <x:c r="B25" s="90"/>
      <x:c r="C25" s="90"/>
      <x:c r="D25" s="90"/>
      <x:c r="E25" s="90"/>
      <x:c r="F25" s="90"/>
      <x:c r="G25" s="64"/>
    </x:row>
    <x:row r="26">
      <x:c r="A26" s="62" t="n">
        <x:v>25</x:v>
      </x:c>
      <x:c r="B26" s="90"/>
      <x:c r="C26" s="90"/>
      <x:c r="D26" s="90"/>
      <x:c r="E26" s="90"/>
      <x:c r="F26" s="90"/>
      <x:c r="G26" s="64"/>
    </x:row>
    <x:row r="27">
      <x:c r="A27" s="62" t="n">
        <x:v>26</x:v>
      </x:c>
      <x:c r="B27" s="90"/>
      <x:c r="C27" s="90"/>
      <x:c r="D27" s="90"/>
      <x:c r="E27" s="90"/>
      <x:c r="F27" s="90"/>
      <x:c r="G27" s="64"/>
    </x:row>
    <x:row r="28">
      <x:c r="A28" s="62" t="n">
        <x:v>27</x:v>
      </x:c>
      <x:c r="B28" s="90"/>
      <x:c r="C28" s="90"/>
      <x:c r="D28" s="90"/>
      <x:c r="E28" s="90"/>
      <x:c r="F28" s="90"/>
      <x:c r="G28" s="64"/>
    </x:row>
    <x:row r="29">
      <x:c r="A29" s="62" t="n">
        <x:v>28</x:v>
      </x:c>
      <x:c r="B29" s="90"/>
      <x:c r="C29" s="90"/>
      <x:c r="D29" s="90"/>
      <x:c r="E29" s="90"/>
      <x:c r="F29" s="90"/>
      <x:c r="G29" s="64"/>
    </x:row>
    <x:row r="30">
      <x:c r="A30" s="62" t="n">
        <x:v>29</x:v>
      </x:c>
      <x:c r="B30" s="90"/>
      <x:c r="C30" s="90"/>
      <x:c r="D30" s="90"/>
      <x:c r="E30" s="90"/>
      <x:c r="F30" s="90"/>
      <x:c r="G30" s="64"/>
    </x:row>
    <x:row r="31">
      <x:c r="A31" s="62" t="n">
        <x:v>30</x:v>
      </x:c>
      <x:c r="B31" s="90"/>
      <x:c r="C31" s="90"/>
      <x:c r="D31" s="90"/>
      <x:c r="E31" s="90"/>
      <x:c r="F31" s="90"/>
      <x:c r="G31" s="64"/>
    </x:row>
    <x:row r="32">
      <x:c r="A32" s="62" t="n">
        <x:v>31</x:v>
      </x:c>
      <x:c r="B32" s="90"/>
      <x:c r="C32" s="90"/>
      <x:c r="D32" s="90"/>
      <x:c r="E32" s="90"/>
      <x:c r="F32" s="90"/>
      <x:c r="G32" s="64"/>
    </x:row>
    <x:row r="33">
      <x:c r="A33" s="62" t="n">
        <x:v>32</x:v>
      </x:c>
      <x:c r="B33" s="90"/>
      <x:c r="C33" s="90"/>
      <x:c r="D33" s="90"/>
      <x:c r="E33" s="90"/>
      <x:c r="F33" s="90"/>
      <x:c r="G33" s="64"/>
    </x:row>
    <x:row r="34">
      <x:c r="A34" s="62" t="n">
        <x:v>33</x:v>
      </x:c>
      <x:c r="B34" s="90"/>
      <x:c r="C34" s="90"/>
      <x:c r="D34" s="90"/>
      <x:c r="E34" s="90"/>
      <x:c r="F34" s="90"/>
      <x:c r="G34" s="64"/>
    </x:row>
    <x:row r="35">
      <x:c r="A35" s="62" t="n">
        <x:v>34</x:v>
      </x:c>
      <x:c r="B35" s="90"/>
      <x:c r="C35" s="90"/>
      <x:c r="D35" s="90"/>
      <x:c r="E35" s="90"/>
      <x:c r="F35" s="90"/>
      <x:c r="G35" s="64"/>
    </x:row>
    <x:row r="36">
      <x:c r="A36" s="62" t="n">
        <x:v>35</x:v>
      </x:c>
      <x:c r="B36" s="90"/>
      <x:c r="C36" s="90"/>
      <x:c r="D36" s="90"/>
      <x:c r="E36" s="90"/>
      <x:c r="F36" s="90"/>
      <x:c r="G36" s="64"/>
    </x:row>
    <x:row r="37">
      <x:c r="A37" s="62" t="n">
        <x:v>36</x:v>
      </x:c>
      <x:c r="B37" s="90"/>
      <x:c r="C37" s="90"/>
      <x:c r="D37" s="90"/>
      <x:c r="E37" s="90"/>
      <x:c r="F37" s="90"/>
      <x:c r="G37" s="64"/>
    </x:row>
    <x:row r="38">
      <x:c r="A38" s="62" t="n">
        <x:v>37</x:v>
      </x:c>
      <x:c r="B38" s="90"/>
      <x:c r="C38" s="90"/>
      <x:c r="D38" s="90"/>
      <x:c r="E38" s="90"/>
      <x:c r="F38" s="90"/>
      <x:c r="G38" s="64"/>
    </x:row>
    <x:row r="39">
      <x:c r="A39" s="62" t="n">
        <x:v>38</x:v>
      </x:c>
      <x:c r="B39" s="90"/>
      <x:c r="C39" s="90"/>
      <x:c r="D39" s="90"/>
      <x:c r="E39" s="90"/>
      <x:c r="F39" s="90"/>
      <x:c r="G39" s="64"/>
    </x:row>
    <x:row r="40">
      <x:c r="A40" s="62" t="n">
        <x:v>39</x:v>
      </x:c>
      <x:c r="B40" s="90"/>
      <x:c r="C40" s="90"/>
      <x:c r="D40" s="90"/>
      <x:c r="E40" s="90"/>
      <x:c r="F40" s="90"/>
      <x:c r="G40" s="64"/>
    </x:row>
    <x:row r="41">
      <x:c r="A41" s="62" t="n">
        <x:v>40</x:v>
      </x:c>
      <x:c r="B41" s="90"/>
      <x:c r="C41" s="90"/>
      <x:c r="D41" s="90"/>
      <x:c r="E41" s="90"/>
      <x:c r="F41" s="90"/>
      <x:c r="G41" s="64"/>
    </x:row>
    <x:row r="42">
      <x:c r="A42" s="62" t="n">
        <x:v>41</x:v>
      </x:c>
      <x:c r="B42" s="90"/>
      <x:c r="C42" s="90"/>
      <x:c r="D42" s="90"/>
      <x:c r="E42" s="90"/>
      <x:c r="F42" s="90"/>
      <x:c r="G42" s="64"/>
    </x:row>
    <x:row r="43">
      <x:c r="A43" s="62" t="n">
        <x:v>42</x:v>
      </x:c>
      <x:c r="B43" s="90"/>
      <x:c r="C43" s="90"/>
      <x:c r="D43" s="90"/>
      <x:c r="E43" s="90"/>
      <x:c r="F43" s="90"/>
      <x:c r="G43" s="64"/>
    </x:row>
    <x:row r="44">
      <x:c r="A44" s="62" t="n">
        <x:v>43</x:v>
      </x:c>
      <x:c r="B44" s="90"/>
      <x:c r="C44" s="90"/>
      <x:c r="D44" s="90"/>
      <x:c r="E44" s="90"/>
      <x:c r="F44" s="90"/>
      <x:c r="G44" s="64"/>
    </x:row>
    <x:row r="45">
      <x:c r="A45" s="62" t="n">
        <x:v>44</x:v>
      </x:c>
      <x:c r="B45" s="90"/>
      <x:c r="C45" s="90"/>
      <x:c r="D45" s="90"/>
      <x:c r="E45" s="90"/>
      <x:c r="F45" s="90"/>
      <x:c r="G45" s="64"/>
    </x:row>
    <x:row r="46">
      <x:c r="A46" s="62" t="n">
        <x:v>45</x:v>
      </x:c>
      <x:c r="B46" s="90"/>
      <x:c r="C46" s="90"/>
      <x:c r="D46" s="90"/>
      <x:c r="E46" s="90"/>
      <x:c r="F46" s="90"/>
      <x:c r="G46" s="64"/>
    </x:row>
    <x:row r="47">
      <x:c r="A47" s="62" t="n">
        <x:v>46</x:v>
      </x:c>
      <x:c r="B47" s="90"/>
      <x:c r="C47" s="90"/>
      <x:c r="D47" s="90"/>
      <x:c r="E47" s="90"/>
      <x:c r="F47" s="90"/>
      <x:c r="G47" s="64"/>
    </x:row>
    <x:row r="48">
      <x:c r="A48" s="62" t="n">
        <x:v>47</x:v>
      </x:c>
      <x:c r="B48" s="90"/>
      <x:c r="C48" s="90"/>
      <x:c r="D48" s="90"/>
      <x:c r="E48" s="90"/>
      <x:c r="F48" s="90"/>
      <x:c r="G48" s="64"/>
    </x:row>
    <x:row r="49">
      <x:c r="A49" s="62" t="n">
        <x:v>48</x:v>
      </x:c>
      <x:c r="B49" s="90"/>
      <x:c r="C49" s="90"/>
      <x:c r="D49" s="90"/>
      <x:c r="E49" s="90"/>
      <x:c r="F49" s="90"/>
      <x:c r="G49" s="64"/>
    </x:row>
    <x:row r="50">
      <x:c r="A50" s="62" t="n">
        <x:v>49</x:v>
      </x:c>
      <x:c r="B50" s="90"/>
      <x:c r="C50" s="90"/>
      <x:c r="D50" s="90"/>
      <x:c r="E50" s="90"/>
      <x:c r="F50" s="90"/>
      <x:c r="G50" s="64"/>
    </x:row>
    <x:row r="51">
      <x:c r="A51" s="62" t="n">
        <x:v>50</x:v>
      </x:c>
      <x:c r="B51" s="90"/>
      <x:c r="C51" s="90"/>
      <x:c r="D51" s="90"/>
      <x:c r="E51" s="90"/>
      <x:c r="F51" s="90"/>
      <x:c r="G51" s="64"/>
    </x:row>
    <x:row r="52">
      <x:c r="A52" s="62" t="n">
        <x:v>51</x:v>
      </x:c>
      <x:c r="B52" s="90"/>
      <x:c r="C52" s="90"/>
      <x:c r="D52" s="90"/>
      <x:c r="E52" s="90"/>
      <x:c r="F52" s="90"/>
      <x:c r="G52" s="64"/>
    </x:row>
    <x:row r="53">
      <x:c r="A53" s="62" t="n">
        <x:v>52</x:v>
      </x:c>
      <x:c r="B53" s="90"/>
      <x:c r="C53" s="90"/>
      <x:c r="D53" s="90"/>
      <x:c r="E53" s="90"/>
      <x:c r="F53" s="90"/>
      <x:c r="G53" s="64"/>
    </x:row>
    <x:row r="54">
      <x:c r="A54" s="62" t="n">
        <x:v>53</x:v>
      </x:c>
      <x:c r="B54" s="90"/>
      <x:c r="C54" s="90"/>
      <x:c r="D54" s="90"/>
      <x:c r="E54" s="90"/>
      <x:c r="F54" s="90"/>
      <x:c r="G54" s="64"/>
    </x:row>
    <x:row r="55">
      <x:c r="A55" s="62" t="n">
        <x:v>54</x:v>
      </x:c>
      <x:c r="B55" s="90"/>
      <x:c r="C55" s="90"/>
      <x:c r="D55" s="90"/>
      <x:c r="E55" s="90"/>
      <x:c r="F55" s="90"/>
      <x:c r="G55" s="64"/>
    </x:row>
    <x:row r="56">
      <x:c r="A56" s="62" t="n">
        <x:v>55</x:v>
      </x:c>
      <x:c r="B56" s="90"/>
      <x:c r="C56" s="90"/>
      <x:c r="D56" s="90"/>
      <x:c r="E56" s="90"/>
      <x:c r="F56" s="90"/>
      <x:c r="G56" s="64"/>
    </x:row>
    <x:row r="57">
      <x:c r="A57" s="62" t="n">
        <x:v>56</x:v>
      </x:c>
      <x:c r="B57" s="90"/>
      <x:c r="C57" s="90"/>
      <x:c r="D57" s="90"/>
      <x:c r="E57" s="90"/>
      <x:c r="F57" s="90"/>
      <x:c r="G57" s="64"/>
    </x:row>
    <x:row r="58">
      <x:c r="A58" s="62" t="n">
        <x:v>57</x:v>
      </x:c>
      <x:c r="B58" s="90"/>
      <x:c r="C58" s="90"/>
      <x:c r="D58" s="90"/>
      <x:c r="E58" s="90"/>
      <x:c r="F58" s="90"/>
      <x:c r="G58" s="64"/>
    </x:row>
    <x:row r="59">
      <x:c r="A59" s="62" t="n">
        <x:v>58</x:v>
      </x:c>
      <x:c r="B59" s="90"/>
      <x:c r="C59" s="90"/>
      <x:c r="D59" s="90"/>
      <x:c r="E59" s="90"/>
      <x:c r="F59" s="90"/>
      <x:c r="G59" s="64"/>
    </x:row>
    <x:row r="60">
      <x:c r="A60" s="62" t="n">
        <x:v>59</x:v>
      </x:c>
      <x:c r="B60" s="90"/>
      <x:c r="C60" s="90"/>
      <x:c r="D60" s="90"/>
      <x:c r="E60" s="90"/>
      <x:c r="F60" s="90"/>
      <x:c r="G60" s="64"/>
    </x:row>
    <x:row r="61">
      <x:c r="A61" s="62" t="n">
        <x:v>60</x:v>
      </x:c>
      <x:c r="B61" s="90"/>
      <x:c r="C61" s="90"/>
      <x:c r="D61" s="90"/>
      <x:c r="E61" s="90"/>
      <x:c r="F61" s="90"/>
      <x:c r="G61" s="64"/>
    </x:row>
    <x:row r="62">
      <x:c r="A62" s="65" t="n">
        <x:v>61</x:v>
      </x:c>
      <x:c r="B62" s="91"/>
      <x:c r="C62" s="91"/>
      <x:c r="D62" s="91"/>
      <x:c r="E62" s="91"/>
      <x:c r="F62" s="91"/>
      <x:c r="G62" s="67"/>
    </x:row>
    <x:row r="64">
      <x:c r="A64" s="95" t="str">
        <x:v>Build guidance</x:v>
      </x:c>
      <x:c r="B64" s="95" t="str"/>
      <x:c r="C64" s="95" t="str"/>
      <x:c r="D64" s="95" t="str"/>
      <x:c r="E64" s="95" t="str"/>
      <x:c r="F64" s="95" t="str"/>
      <x:c r="G64" s="95" t="str"/>
    </x:row>
    <x:row r="65">
      <x:c r="A65" s="8" t="str">
        <x:v>1</x:v>
      </x:c>
      <x:c r="B65" s="8" t="str">
        <x:v>Link Opening Balance to the selected scenario principal.</x:v>
      </x:c>
      <x:c r="C65" s="8" t="str"/>
      <x:c r="D65" s="8" t="str"/>
      <x:c r="E65" s="8" t="str"/>
      <x:c r="F65" s="8" t="str"/>
      <x:c r="G65" s="8" t="str"/>
    </x:row>
    <x:row r="66">
      <x:c r="A66" s="8" t="str">
        <x:v>2</x:v>
      </x:c>
      <x:c r="B66" s="8" t="str">
        <x:v>Use PMT/IPMT/PPMT with matching monthly rate and period units.</x:v>
      </x:c>
      <x:c r="C66" s="8" t="str"/>
      <x:c r="D66" s="8" t="str"/>
      <x:c r="E66" s="8" t="str"/>
      <x:c r="F66" s="8" t="str"/>
      <x:c r="G66" s="8" t="str"/>
    </x:row>
    <x:row r="67">
      <x:c r="A67" s="8" t="str">
        <x:v>3</x:v>
      </x:c>
      <x:c r="B67" s="8" t="str">
        <x:v>Reconcile the final Closing Balance close to zero before sign-off.</x:v>
      </x:c>
      <x:c r="C67" s="8" t="str"/>
      <x:c r="D67" s="8" t="str"/>
      <x:c r="E67" s="8" t="str"/>
      <x:c r="F67" s="8" t="str"/>
      <x:c r="G67" s="8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6" hidden="0" customWidth="1"/>
  </x:cols>
  <x:sheetData>
    <x:row r="1">
      <x:c r="A1" s="43" t="str">
        <x:v>Scenario</x:v>
      </x:c>
      <x:c r="B1" s="43" t="str">
        <x:v>EMI</x:v>
      </x:c>
      <x:c r="C1" s="43" t="str">
        <x:v>Total Interest</x:v>
      </x:c>
      <x:c r="D1" s="43" t="str">
        <x:v>Total Paid</x:v>
      </x:c>
      <x:c r="E1" s="43" t="str">
        <x:v>Term (Months)</x:v>
      </x:c>
      <x:c r="F1" s="43" t="str">
        <x:v>Decision note</x:v>
      </x:c>
    </x:row>
    <x:row r="2">
      <x:c r="A2" s="59" t="str">
        <x:v>Base</x:v>
      </x:c>
      <x:c r="B2" s="89" t="str"/>
      <x:c r="C2" s="89" t="str"/>
      <x:c r="D2" s="89" t="str"/>
      <x:c r="E2" s="60" t="n">
        <x:v>60</x:v>
      </x:c>
      <x:c r="F2" s="61" t="str"/>
    </x:row>
    <x:row r="3">
      <x:c r="A3" s="62" t="str">
        <x:v>Higher rate</x:v>
      </x:c>
      <x:c r="B3" s="90" t="str"/>
      <x:c r="C3" s="90" t="str"/>
      <x:c r="D3" s="90" t="str"/>
      <x:c r="E3" s="63" t="n">
        <x:v>60</x:v>
      </x:c>
      <x:c r="F3" s="64" t="str"/>
    </x:row>
    <x:row r="4">
      <x:c r="A4" s="62" t="str">
        <x:v>Shorter term</x:v>
      </x:c>
      <x:c r="B4" s="90" t="str"/>
      <x:c r="C4" s="90" t="str"/>
      <x:c r="D4" s="90" t="str"/>
      <x:c r="E4" s="63" t="n">
        <x:v>48</x:v>
      </x:c>
      <x:c r="F4" s="64" t="str"/>
    </x:row>
    <x:row r="5">
      <x:c r="A5" s="65" t="str">
        <x:v>Lower principal</x:v>
      </x:c>
      <x:c r="B5" s="91" t="str"/>
      <x:c r="C5" s="91" t="str"/>
      <x:c r="D5" s="91" t="str"/>
      <x:c r="E5" s="66" t="n">
        <x:v>60</x:v>
      </x:c>
      <x:c r="F5" s="67" t="str"/>
    </x:row>
    <x:row r="7">
      <x:c r="A7" s="97" t="str">
        <x:v>Management recommendation: compare EMI, total interest and term. State which scenario you recommend and why.</x:v>
      </x:c>
      <x:c r="B7" s="98"/>
      <x:c r="C7" s="98"/>
      <x:c r="D7" s="98"/>
      <x:c r="E7" s="98"/>
      <x:c r="F7" s="29"/>
    </x:row>
    <x:row r="8">
      <x:c r="A8" s="99"/>
      <x:c r="B8" s="8"/>
      <x:c r="C8" s="8"/>
      <x:c r="D8" s="8"/>
      <x:c r="E8" s="8"/>
      <x:c r="F8" s="31"/>
    </x:row>
    <x:row r="9">
      <x:c r="A9" s="99"/>
      <x:c r="B9" s="8"/>
      <x:c r="C9" s="8"/>
      <x:c r="D9" s="8"/>
      <x:c r="E9" s="8"/>
      <x:c r="F9" s="31"/>
    </x:row>
    <x:row r="10">
      <x:c r="A10" s="100"/>
      <x:c r="B10" s="101"/>
      <x:c r="C10" s="101"/>
      <x:c r="D10" s="101"/>
      <x:c r="E10" s="101"/>
      <x:c r="F10" s="33"/>
    </x:row>
  </x:sheetData>
  <x:mergeCells>
    <x:mergeCell ref="A7:F1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50" hidden="0" customWidth="1"/>
    <x:col min="3" max="3" width="48" hidden="0" customWidth="1"/>
  </x:cols>
  <x:sheetData>
    <x:row r="1">
      <x:c r="A1" s="107" t="str">
        <x:v>Step</x:v>
      </x:c>
      <x:c r="B1" s="107" t="str">
        <x:v>Task</x:v>
      </x:c>
      <x:c r="C1" s="107" t="str">
        <x:v>Validation checkpoint</x:v>
      </x:c>
    </x:row>
    <x:row r="2">
      <x:c r="A2" s="59" t="n">
        <x:v>1</x:v>
      </x:c>
      <x:c r="B2" s="60" t="str">
        <x:v>Calculate Base EMI using monthly rate and 60 periods.</x:v>
      </x:c>
      <x:c r="C2" s="61" t="str">
        <x:v>Rate period must match payment period.</x:v>
      </x:c>
    </x:row>
    <x:row r="3">
      <x:c r="A3" s="62" t="n">
        <x:v>2</x:v>
      </x:c>
      <x:c r="B3" s="63" t="str">
        <x:v>Use IPMT and PPMT for period 1.</x:v>
      </x:c>
      <x:c r="C3" s="64" t="str">
        <x:v>Interest + principal reconciles to PMT.</x:v>
      </x:c>
    </x:row>
    <x:row r="4">
      <x:c r="A4" s="62" t="n">
        <x:v>3</x:v>
      </x:c>
      <x:c r="B4" s="63" t="str">
        <x:v>Complete the amortization schedule.</x:v>
      </x:c>
      <x:c r="C4" s="64" t="str">
        <x:v>Final closing balance ≈ 0.</x:v>
      </x:c>
    </x:row>
    <x:row r="5">
      <x:c r="A5" s="62" t="n">
        <x:v>4</x:v>
      </x:c>
      <x:c r="B5" s="63" t="str">
        <x:v>Populate the scenario summary.</x:v>
      </x:c>
      <x:c r="C5" s="64" t="str">
        <x:v>Link inputs; avoid magic numbers.</x:v>
      </x:c>
    </x:row>
    <x:row r="6">
      <x:c r="A6" s="62" t="n">
        <x:v>5</x:v>
      </x:c>
      <x:c r="B6" s="63" t="str">
        <x:v>Compare EMI and total interest.</x:v>
      </x:c>
      <x:c r="C6" s="64" t="str">
        <x:v>Explain affordability/cost trade-off.</x:v>
      </x:c>
    </x:row>
    <x:row r="7">
      <x:c r="A7" s="65" t="n">
        <x:v>6</x:v>
      </x:c>
      <x:c r="B7" s="66" t="str">
        <x:v>Write a management recommendation.</x:v>
      </x:c>
      <x:c r="C7" s="67" t="str">
        <x:v>Cite at least two model outputs.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32" customHeight="1">
      <x:c r="A1" s="114" t="str">
        <x:v>FIXED-RATE MONTHLY REPAYMENT MODEL</x:v>
      </x:c>
      <x:c r="B1" s="114"/>
      <x:c r="C1" s="114"/>
      <x:c r="D1" s="114"/>
      <x:c r="E1" s="114"/>
      <x:c r="F1" s="114"/>
      <x:c r="G1" s="114"/>
    </x:row>
    <x:row r="2" ht="24" customHeight="1">
      <x:c r="A2" s="111"/>
      <x:c r="B2" s="111"/>
      <x:c r="C2" s="111"/>
      <x:c r="D2" s="111"/>
      <x:c r="E2" s="111"/>
      <x:c r="F2" s="111"/>
      <x:c r="G2" s="111"/>
    </x:row>
    <x:row r="3" ht="24" customHeight="1">
      <x:c r="A3" s="111" t="str">
        <x:v>Loan amount</x:v>
      </x:c>
      <x:c r="B3" s="119" t="n">
        <x:v>1000000</x:v>
      </x:c>
      <x:c r="C3" s="111"/>
      <x:c r="D3" s="111"/>
      <x:c r="E3" s="111"/>
      <x:c r="F3" s="111"/>
      <x:c r="G3" s="111"/>
    </x:row>
    <x:row r="4" ht="24" customHeight="1">
      <x:c r="A4" s="111" t="str">
        <x:v>Annual rate</x:v>
      </x:c>
      <x:c r="B4" s="117" t="n">
        <x:v>0.1</x:v>
      </x:c>
      <x:c r="C4" s="111"/>
      <x:c r="D4" s="111"/>
      <x:c r="E4" s="111"/>
      <x:c r="F4" s="111"/>
      <x:c r="G4" s="111"/>
    </x:row>
    <x:row r="5" ht="24" customHeight="1">
      <x:c r="A5" s="111" t="str">
        <x:v>Months (1–60)</x:v>
      </x:c>
      <x:c r="B5" s="116" t="n">
        <x:v>60</x:v>
      </x:c>
      <x:c r="C5" s="111"/>
      <x:c r="D5" s="111"/>
      <x:c r="E5" s="111"/>
      <x:c r="F5" s="111"/>
      <x:c r="G5" s="111"/>
    </x:row>
    <x:row r="6" ht="24" customHeight="1">
      <x:c r="A6" s="111" t="str">
        <x:v>Start date</x:v>
      </x:c>
      <x:c r="B6" s="118" t="d">
        <x:v>2026-10-01T00:00:00.000Z</x:v>
      </x:c>
      <x:c r="C6" s="111"/>
      <x:c r="D6" s="111"/>
      <x:c r="E6" s="111"/>
      <x:c r="F6" s="111"/>
      <x:c r="G6" s="111"/>
    </x:row>
    <x:row r="7" ht="24" customHeight="1">
      <x:c r="A7" s="111" t="str">
        <x:v>Monthly payment</x:v>
      </x:c>
      <x:c r="B7" s="120" t="n">
        <x:f>-PMT(B4/12,B5,B3)</x:f>
        <x:v>21247.044711268274</x:v>
      </x:c>
      <x:c r="C7" s="111"/>
      <x:c r="D7" s="111"/>
      <x:c r="E7" s="111"/>
      <x:c r="F7" s="111"/>
      <x:c r="G7" s="111"/>
    </x:row>
    <x:row r="8" ht="24" customHeight="1">
      <x:c r="A8" s="111"/>
      <x:c r="B8" s="111"/>
      <x:c r="C8" s="111"/>
      <x:c r="D8" s="111"/>
      <x:c r="E8" s="111"/>
      <x:c r="F8" s="111"/>
      <x:c r="G8" s="111"/>
    </x:row>
    <x:row r="9" ht="24" customHeight="1">
      <x:c r="A9" s="121" t="str">
        <x:v>Monthly payments in arrears, constant rate; excludes fees and prepayments.</x:v>
      </x:c>
      <x:c r="B9" s="121"/>
      <x:c r="C9" s="121"/>
      <x:c r="D9" s="121"/>
      <x:c r="E9" s="121"/>
      <x:c r="F9" s="121"/>
      <x:c r="G9" s="121"/>
    </x:row>
    <x:row r="10" ht="32" customHeight="1">
      <x:c r="A10" s="114" t="str">
        <x:v>Period</x:v>
      </x:c>
      <x:c r="B10" s="114" t="str">
        <x:v>Payment date</x:v>
      </x:c>
      <x:c r="C10" s="114" t="str">
        <x:v>Opening</x:v>
      </x:c>
      <x:c r="D10" s="114" t="str">
        <x:v>Payment</x:v>
      </x:c>
      <x:c r="E10" s="114" t="str">
        <x:v>Interest</x:v>
      </x:c>
      <x:c r="F10" s="114" t="str">
        <x:v>Principal</x:v>
      </x:c>
      <x:c r="G10" s="114" t="str">
        <x:v>Closing</x:v>
      </x:c>
    </x:row>
    <x:row r="11" ht="24" customHeight="1">
      <x:c r="A11" s="111" t="n">
        <x:v>1</x:v>
      </x:c>
      <x:c r="B11" s="122" t="n">
        <x:f>IF(A11&lt;=$B$5,EDATE($B$6,A11),"")</x:f>
        <x:v>46327</x:v>
      </x:c>
      <x:c r="C11" s="120" t="n">
        <x:f>IF(A11&lt;=$B$5,$B$3,0)</x:f>
        <x:v>1000000</x:v>
      </x:c>
      <x:c r="D11" s="120" t="n">
        <x:f>IF(A11&lt;=$B$5,$B$7,0)</x:f>
        <x:v>21247.044711268274</x:v>
      </x:c>
      <x:c r="E11" s="120" t="n">
        <x:f>C11*$B$4/12</x:f>
        <x:v>8333.333333333334</x:v>
      </x:c>
      <x:c r="F11" s="120" t="n">
        <x:f>D11-E11</x:f>
        <x:v>12913.71137793494</x:v>
      </x:c>
      <x:c r="G11" s="120" t="n">
        <x:f>MAX(0,C11-F11)</x:f>
        <x:v>987086.2886220651</x:v>
      </x:c>
    </x:row>
    <x:row r="12" ht="24" customHeight="1">
      <x:c r="A12" s="111" t="n">
        <x:v>2</x:v>
      </x:c>
      <x:c r="B12" s="122" t="n">
        <x:f>IF(A12&lt;=$B$5,EDATE($B$6,A12),"")</x:f>
        <x:v>46357</x:v>
      </x:c>
      <x:c r="C12" s="120" t="n">
        <x:f>IF(A12&lt;=$B$5,G11,0)</x:f>
        <x:v>987086.2886220651</x:v>
      </x:c>
      <x:c r="D12" s="120" t="n">
        <x:f>IF(A12&lt;=$B$5,$B$7,0)</x:f>
        <x:v>21247.044711268274</x:v>
      </x:c>
      <x:c r="E12" s="120" t="n">
        <x:f>C12*$B$4/12</x:f>
        <x:v>8225.719071850543</x:v>
      </x:c>
      <x:c r="F12" s="120" t="n">
        <x:f>D12-E12</x:f>
        <x:v>13021.325639417732</x:v>
      </x:c>
      <x:c r="G12" s="120" t="n">
        <x:f>MAX(0,C12-F12)</x:f>
        <x:v>974064.9629826474</x:v>
      </x:c>
    </x:row>
    <x:row r="13" ht="24" customHeight="1">
      <x:c r="A13" s="111" t="n">
        <x:v>3</x:v>
      </x:c>
      <x:c r="B13" s="122" t="n">
        <x:f>IF(A13&lt;=$B$5,EDATE($B$6,A13),"")</x:f>
        <x:v>46388</x:v>
      </x:c>
      <x:c r="C13" s="120" t="n">
        <x:f>IF(A13&lt;=$B$5,G12,0)</x:f>
        <x:v>974064.9629826474</x:v>
      </x:c>
      <x:c r="D13" s="120" t="n">
        <x:f>IF(A13&lt;=$B$5,$B$7,0)</x:f>
        <x:v>21247.044711268274</x:v>
      </x:c>
      <x:c r="E13" s="120" t="n">
        <x:f>C13*$B$4/12</x:f>
        <x:v>8117.208024855395</x:v>
      </x:c>
      <x:c r="F13" s="120" t="n">
        <x:f>D13-E13</x:f>
        <x:v>13129.83668641288</x:v>
      </x:c>
      <x:c r="G13" s="120" t="n">
        <x:f>MAX(0,C13-F13)</x:f>
        <x:v>960935.1262962344</x:v>
      </x:c>
    </x:row>
    <x:row r="14" ht="24" customHeight="1">
      <x:c r="A14" s="111" t="n">
        <x:v>4</x:v>
      </x:c>
      <x:c r="B14" s="122" t="n">
        <x:f>IF(A14&lt;=$B$5,EDATE($B$6,A14),"")</x:f>
        <x:v>46419</x:v>
      </x:c>
      <x:c r="C14" s="120" t="n">
        <x:f>IF(A14&lt;=$B$5,G13,0)</x:f>
        <x:v>960935.1262962344</x:v>
      </x:c>
      <x:c r="D14" s="120" t="n">
        <x:f>IF(A14&lt;=$B$5,$B$7,0)</x:f>
        <x:v>21247.044711268274</x:v>
      </x:c>
      <x:c r="E14" s="120" t="n">
        <x:f>C14*$B$4/12</x:f>
        <x:v>8007.792719135287</x:v>
      </x:c>
      <x:c r="F14" s="120" t="n">
        <x:f>D14-E14</x:f>
        <x:v>13239.251992132988</x:v>
      </x:c>
      <x:c r="G14" s="120" t="n">
        <x:f>MAX(0,C14-F14)</x:f>
        <x:v>947695.8743041015</x:v>
      </x:c>
    </x:row>
    <x:row r="15" ht="24" customHeight="1">
      <x:c r="A15" s="111" t="n">
        <x:v>5</x:v>
      </x:c>
      <x:c r="B15" s="122" t="n">
        <x:f>IF(A15&lt;=$B$5,EDATE($B$6,A15),"")</x:f>
        <x:v>46447</x:v>
      </x:c>
      <x:c r="C15" s="120" t="n">
        <x:f>IF(A15&lt;=$B$5,G14,0)</x:f>
        <x:v>947695.8743041015</x:v>
      </x:c>
      <x:c r="D15" s="120" t="n">
        <x:f>IF(A15&lt;=$B$5,$B$7,0)</x:f>
        <x:v>21247.044711268274</x:v>
      </x:c>
      <x:c r="E15" s="120" t="n">
        <x:f>C15*$B$4/12</x:f>
        <x:v>7897.465619200845</x:v>
      </x:c>
      <x:c r="F15" s="120" t="n">
        <x:f>D15-E15</x:f>
        <x:v>13349.57909206743</x:v>
      </x:c>
      <x:c r="G15" s="120" t="n">
        <x:f>MAX(0,C15-F15)</x:f>
        <x:v>934346.295212034</x:v>
      </x:c>
    </x:row>
    <x:row r="16" ht="24" customHeight="1">
      <x:c r="A16" s="111" t="n">
        <x:v>6</x:v>
      </x:c>
      <x:c r="B16" s="122" t="n">
        <x:f>IF(A16&lt;=$B$5,EDATE($B$6,A16),"")</x:f>
        <x:v>46478</x:v>
      </x:c>
      <x:c r="C16" s="120" t="n">
        <x:f>IF(A16&lt;=$B$5,G15,0)</x:f>
        <x:v>934346.295212034</x:v>
      </x:c>
      <x:c r="D16" s="120" t="n">
        <x:f>IF(A16&lt;=$B$5,$B$7,0)</x:f>
        <x:v>21247.044711268274</x:v>
      </x:c>
      <x:c r="E16" s="120" t="n">
        <x:f>C16*$B$4/12</x:f>
        <x:v>7786.2191267669505</x:v>
      </x:c>
      <x:c r="F16" s="120" t="n">
        <x:f>D16-E16</x:f>
        <x:v>13460.825584501323</x:v>
      </x:c>
      <x:c r="G16" s="120" t="n">
        <x:f>MAX(0,C16-F16)</x:f>
        <x:v>920885.4696275326</x:v>
      </x:c>
    </x:row>
    <x:row r="17" ht="24" customHeight="1">
      <x:c r="A17" s="111" t="n">
        <x:v>7</x:v>
      </x:c>
      <x:c r="B17" s="122" t="n">
        <x:f>IF(A17&lt;=$B$5,EDATE($B$6,A17),"")</x:f>
        <x:v>46508</x:v>
      </x:c>
      <x:c r="C17" s="120" t="n">
        <x:f>IF(A17&lt;=$B$5,G16,0)</x:f>
        <x:v>920885.4696275326</x:v>
      </x:c>
      <x:c r="D17" s="120" t="n">
        <x:f>IF(A17&lt;=$B$5,$B$7,0)</x:f>
        <x:v>21247.044711268274</x:v>
      </x:c>
      <x:c r="E17" s="120" t="n">
        <x:f>C17*$B$4/12</x:f>
        <x:v>7674.045580229439</x:v>
      </x:c>
      <x:c r="F17" s="120" t="n">
        <x:f>D17-E17</x:f>
        <x:v>13572.999131038836</x:v>
      </x:c>
      <x:c r="G17" s="120" t="n">
        <x:f>MAX(0,C17-F17)</x:f>
        <x:v>907312.4704964939</x:v>
      </x:c>
    </x:row>
    <x:row r="18" ht="24" customHeight="1">
      <x:c r="A18" s="111" t="n">
        <x:v>8</x:v>
      </x:c>
      <x:c r="B18" s="122" t="n">
        <x:f>IF(A18&lt;=$B$5,EDATE($B$6,A18),"")</x:f>
        <x:v>46539</x:v>
      </x:c>
      <x:c r="C18" s="120" t="n">
        <x:f>IF(A18&lt;=$B$5,G17,0)</x:f>
        <x:v>907312.4704964939</x:v>
      </x:c>
      <x:c r="D18" s="120" t="n">
        <x:f>IF(A18&lt;=$B$5,$B$7,0)</x:f>
        <x:v>21247.044711268274</x:v>
      </x:c>
      <x:c r="E18" s="120" t="n">
        <x:f>C18*$B$4/12</x:f>
        <x:v>7560.93725413745</x:v>
      </x:c>
      <x:c r="F18" s="120" t="n">
        <x:f>D18-E18</x:f>
        <x:v>13686.107457130824</x:v>
      </x:c>
      <x:c r="G18" s="120" t="n">
        <x:f>MAX(0,C18-F18)</x:f>
        <x:v>893626.3630393631</x:v>
      </x:c>
    </x:row>
    <x:row r="19" ht="24" customHeight="1">
      <x:c r="A19" s="111" t="n">
        <x:v>9</x:v>
      </x:c>
      <x:c r="B19" s="122" t="n">
        <x:f>IF(A19&lt;=$B$5,EDATE($B$6,A19),"")</x:f>
        <x:v>46569</x:v>
      </x:c>
      <x:c r="C19" s="120" t="n">
        <x:f>IF(A19&lt;=$B$5,G18,0)</x:f>
        <x:v>893626.3630393631</x:v>
      </x:c>
      <x:c r="D19" s="120" t="n">
        <x:f>IF(A19&lt;=$B$5,$B$7,0)</x:f>
        <x:v>21247.044711268274</x:v>
      </x:c>
      <x:c r="E19" s="120" t="n">
        <x:f>C19*$B$4/12</x:f>
        <x:v>7446.886358661359</x:v>
      </x:c>
      <x:c r="F19" s="120" t="n">
        <x:f>D19-E19</x:f>
        <x:v>13800.158352606915</x:v>
      </x:c>
      <x:c r="G19" s="120" t="n">
        <x:f>MAX(0,C19-F19)</x:f>
        <x:v>879826.2046867561</x:v>
      </x:c>
    </x:row>
    <x:row r="20" ht="24" customHeight="1">
      <x:c r="A20" s="111" t="n">
        <x:v>10</x:v>
      </x:c>
      <x:c r="B20" s="122" t="n">
        <x:f>IF(A20&lt;=$B$5,EDATE($B$6,A20),"")</x:f>
        <x:v>46600</x:v>
      </x:c>
      <x:c r="C20" s="120" t="n">
        <x:f>IF(A20&lt;=$B$5,G19,0)</x:f>
        <x:v>879826.2046867561</x:v>
      </x:c>
      <x:c r="D20" s="120" t="n">
        <x:f>IF(A20&lt;=$B$5,$B$7,0)</x:f>
        <x:v>21247.044711268274</x:v>
      </x:c>
      <x:c r="E20" s="120" t="n">
        <x:f>C20*$B$4/12</x:f>
        <x:v>7331.885039056302</x:v>
      </x:c>
      <x:c r="F20" s="120" t="n">
        <x:f>D20-E20</x:f>
        <x:v>13915.159672211972</x:v>
      </x:c>
      <x:c r="G20" s="120" t="n">
        <x:f>MAX(0,C20-F20)</x:f>
        <x:v>865911.0450145442</x:v>
      </x:c>
    </x:row>
    <x:row r="21" ht="24" customHeight="1">
      <x:c r="A21" s="111" t="n">
        <x:v>11</x:v>
      </x:c>
      <x:c r="B21" s="122" t="n">
        <x:f>IF(A21&lt;=$B$5,EDATE($B$6,A21),"")</x:f>
        <x:v>46631</x:v>
      </x:c>
      <x:c r="C21" s="120" t="n">
        <x:f>IF(A21&lt;=$B$5,G20,0)</x:f>
        <x:v>865911.0450145442</x:v>
      </x:c>
      <x:c r="D21" s="120" t="n">
        <x:f>IF(A21&lt;=$B$5,$B$7,0)</x:f>
        <x:v>21247.044711268274</x:v>
      </x:c>
      <x:c r="E21" s="120" t="n">
        <x:f>C21*$B$4/12</x:f>
        <x:v>7215.925375121202</x:v>
      </x:c>
      <x:c r="F21" s="120" t="n">
        <x:f>D21-E21</x:f>
        <x:v>14031.119336147072</x:v>
      </x:c>
      <x:c r="G21" s="120" t="n">
        <x:f>MAX(0,C21-F21)</x:f>
        <x:v>851879.9256783971</x:v>
      </x:c>
    </x:row>
    <x:row r="22" ht="24" customHeight="1">
      <x:c r="A22" s="111" t="n">
        <x:v>12</x:v>
      </x:c>
      <x:c r="B22" s="122" t="n">
        <x:f>IF(A22&lt;=$B$5,EDATE($B$6,A22),"")</x:f>
        <x:v>46661</x:v>
      </x:c>
      <x:c r="C22" s="120" t="n">
        <x:f>IF(A22&lt;=$B$5,G21,0)</x:f>
        <x:v>851879.9256783971</x:v>
      </x:c>
      <x:c r="D22" s="120" t="n">
        <x:f>IF(A22&lt;=$B$5,$B$7,0)</x:f>
        <x:v>21247.044711268274</x:v>
      </x:c>
      <x:c r="E22" s="120" t="n">
        <x:f>C22*$B$4/12</x:f>
        <x:v>7098.999380653309</x:v>
      </x:c>
      <x:c r="F22" s="120" t="n">
        <x:f>D22-E22</x:f>
        <x:v>14148.045330614965</x:v>
      </x:c>
      <x:c r="G22" s="120" t="n">
        <x:f>MAX(0,C22-F22)</x:f>
        <x:v>837731.880347782</x:v>
      </x:c>
    </x:row>
    <x:row r="23" ht="24" customHeight="1">
      <x:c r="A23" s="111" t="n">
        <x:v>13</x:v>
      </x:c>
      <x:c r="B23" s="122" t="n">
        <x:f>IF(A23&lt;=$B$5,EDATE($B$6,A23),"")</x:f>
        <x:v>46692</x:v>
      </x:c>
      <x:c r="C23" s="120" t="n">
        <x:f>IF(A23&lt;=$B$5,G22,0)</x:f>
        <x:v>837731.880347782</x:v>
      </x:c>
      <x:c r="D23" s="120" t="n">
        <x:f>IF(A23&lt;=$B$5,$B$7,0)</x:f>
        <x:v>21247.044711268274</x:v>
      </x:c>
      <x:c r="E23" s="120" t="n">
        <x:f>C23*$B$4/12</x:f>
        <x:v>6981.099002898184</x:v>
      </x:c>
      <x:c r="F23" s="120" t="n">
        <x:f>D23-E23</x:f>
        <x:v>14265.94570837009</x:v>
      </x:c>
      <x:c r="G23" s="120" t="n">
        <x:f>MAX(0,C23-F23)</x:f>
        <x:v>823465.934639412</x:v>
      </x:c>
    </x:row>
    <x:row r="24" ht="24" customHeight="1">
      <x:c r="A24" s="111" t="n">
        <x:v>14</x:v>
      </x:c>
      <x:c r="B24" s="122" t="n">
        <x:f>IF(A24&lt;=$B$5,EDATE($B$6,A24),"")</x:f>
        <x:v>46722</x:v>
      </x:c>
      <x:c r="C24" s="120" t="n">
        <x:f>IF(A24&lt;=$B$5,G23,0)</x:f>
        <x:v>823465.934639412</x:v>
      </x:c>
      <x:c r="D24" s="120" t="n">
        <x:f>IF(A24&lt;=$B$5,$B$7,0)</x:f>
        <x:v>21247.044711268274</x:v>
      </x:c>
      <x:c r="E24" s="120" t="n">
        <x:f>C24*$B$4/12</x:f>
        <x:v>6862.2161219951</x:v>
      </x:c>
      <x:c r="F24" s="120" t="n">
        <x:f>D24-E24</x:f>
        <x:v>14384.828589273173</x:v>
      </x:c>
      <x:c r="G24" s="120" t="n">
        <x:f>MAX(0,C24-F24)</x:f>
        <x:v>809081.1060501388</x:v>
      </x:c>
    </x:row>
    <x:row r="25" ht="24" customHeight="1">
      <x:c r="A25" s="111" t="n">
        <x:v>15</x:v>
      </x:c>
      <x:c r="B25" s="122" t="n">
        <x:f>IF(A25&lt;=$B$5,EDATE($B$6,A25),"")</x:f>
        <x:v>46753</x:v>
      </x:c>
      <x:c r="C25" s="120" t="n">
        <x:f>IF(A25&lt;=$B$5,G24,0)</x:f>
        <x:v>809081.1060501388</x:v>
      </x:c>
      <x:c r="D25" s="120" t="n">
        <x:f>IF(A25&lt;=$B$5,$B$7,0)</x:f>
        <x:v>21247.044711268274</x:v>
      </x:c>
      <x:c r="E25" s="120" t="n">
        <x:f>C25*$B$4/12</x:f>
        <x:v>6742.342550417824</x:v>
      </x:c>
      <x:c r="F25" s="120" t="n">
        <x:f>D25-E25</x:f>
        <x:v>14504.702160850451</x:v>
      </x:c>
      <x:c r="G25" s="120" t="n">
        <x:f>MAX(0,C25-F25)</x:f>
        <x:v>794576.4038892884</x:v>
      </x:c>
    </x:row>
    <x:row r="26" ht="24" customHeight="1">
      <x:c r="A26" s="111" t="n">
        <x:v>16</x:v>
      </x:c>
      <x:c r="B26" s="122" t="n">
        <x:f>IF(A26&lt;=$B$5,EDATE($B$6,A26),"")</x:f>
        <x:v>46784</x:v>
      </x:c>
      <x:c r="C26" s="120" t="n">
        <x:f>IF(A26&lt;=$B$5,G25,0)</x:f>
        <x:v>794576.4038892884</x:v>
      </x:c>
      <x:c r="D26" s="120" t="n">
        <x:f>IF(A26&lt;=$B$5,$B$7,0)</x:f>
        <x:v>21247.044711268274</x:v>
      </x:c>
      <x:c r="E26" s="120" t="n">
        <x:f>C26*$B$4/12</x:f>
        <x:v>6621.470032410737</x:v>
      </x:c>
      <x:c r="F26" s="120" t="n">
        <x:f>D26-E26</x:f>
        <x:v>14625.574678857538</x:v>
      </x:c>
      <x:c r="G26" s="120" t="n">
        <x:f>MAX(0,C26-F26)</x:f>
        <x:v>779950.8292104308</x:v>
      </x:c>
    </x:row>
    <x:row r="27" ht="24" customHeight="1">
      <x:c r="A27" s="111" t="n">
        <x:v>17</x:v>
      </x:c>
      <x:c r="B27" s="122" t="n">
        <x:f>IF(A27&lt;=$B$5,EDATE($B$6,A27),"")</x:f>
        <x:v>46813</x:v>
      </x:c>
      <x:c r="C27" s="120" t="n">
        <x:f>IF(A27&lt;=$B$5,G26,0)</x:f>
        <x:v>779950.8292104308</x:v>
      </x:c>
      <x:c r="D27" s="120" t="n">
        <x:f>IF(A27&lt;=$B$5,$B$7,0)</x:f>
        <x:v>21247.044711268274</x:v>
      </x:c>
      <x:c r="E27" s="120" t="n">
        <x:f>C27*$B$4/12</x:f>
        <x:v>6499.590243420257</x:v>
      </x:c>
      <x:c r="F27" s="120" t="n">
        <x:f>D27-E27</x:f>
        <x:v>14747.454467848016</x:v>
      </x:c>
      <x:c r="G27" s="120" t="n">
        <x:f>MAX(0,C27-F27)</x:f>
        <x:v>765203.3747425828</x:v>
      </x:c>
    </x:row>
    <x:row r="28" ht="24" customHeight="1">
      <x:c r="A28" s="111" t="n">
        <x:v>18</x:v>
      </x:c>
      <x:c r="B28" s="122" t="n">
        <x:f>IF(A28&lt;=$B$5,EDATE($B$6,A28),"")</x:f>
        <x:v>46844</x:v>
      </x:c>
      <x:c r="C28" s="120" t="n">
        <x:f>IF(A28&lt;=$B$5,G27,0)</x:f>
        <x:v>765203.3747425828</x:v>
      </x:c>
      <x:c r="D28" s="120" t="n">
        <x:f>IF(A28&lt;=$B$5,$B$7,0)</x:f>
        <x:v>21247.044711268274</x:v>
      </x:c>
      <x:c r="E28" s="120" t="n">
        <x:f>C28*$B$4/12</x:f>
        <x:v>6376.6947895215235</x:v>
      </x:c>
      <x:c r="F28" s="120" t="n">
        <x:f>D28-E28</x:f>
        <x:v>14870.34992174675</x:v>
      </x:c>
      <x:c r="G28" s="120" t="n">
        <x:f>MAX(0,C28-F28)</x:f>
        <x:v>750333.024820836</x:v>
      </x:c>
    </x:row>
    <x:row r="29" ht="24" customHeight="1">
      <x:c r="A29" s="111" t="n">
        <x:v>19</x:v>
      </x:c>
      <x:c r="B29" s="122" t="n">
        <x:f>IF(A29&lt;=$B$5,EDATE($B$6,A29),"")</x:f>
        <x:v>46874</x:v>
      </x:c>
      <x:c r="C29" s="120" t="n">
        <x:f>IF(A29&lt;=$B$5,G28,0)</x:f>
        <x:v>750333.024820836</x:v>
      </x:c>
      <x:c r="D29" s="120" t="n">
        <x:f>IF(A29&lt;=$B$5,$B$7,0)</x:f>
        <x:v>21247.044711268274</x:v>
      </x:c>
      <x:c r="E29" s="120" t="n">
        <x:f>C29*$B$4/12</x:f>
        <x:v>6252.7752068403</x:v>
      </x:c>
      <x:c r="F29" s="120" t="n">
        <x:f>D29-E29</x:f>
        <x:v>14994.269504427975</x:v>
      </x:c>
      <x:c r="G29" s="120" t="n">
        <x:f>MAX(0,C29-F29)</x:f>
        <x:v>735338.755316408</x:v>
      </x:c>
    </x:row>
    <x:row r="30" ht="24" customHeight="1">
      <x:c r="A30" s="111" t="n">
        <x:v>20</x:v>
      </x:c>
      <x:c r="B30" s="122" t="n">
        <x:f>IF(A30&lt;=$B$5,EDATE($B$6,A30),"")</x:f>
        <x:v>46905</x:v>
      </x:c>
      <x:c r="C30" s="120" t="n">
        <x:f>IF(A30&lt;=$B$5,G29,0)</x:f>
        <x:v>735338.755316408</x:v>
      </x:c>
      <x:c r="D30" s="120" t="n">
        <x:f>IF(A30&lt;=$B$5,$B$7,0)</x:f>
        <x:v>21247.044711268274</x:v>
      </x:c>
      <x:c r="E30" s="120" t="n">
        <x:f>C30*$B$4/12</x:f>
        <x:v>6127.8229609700675</x:v>
      </x:c>
      <x:c r="F30" s="120" t="n">
        <x:f>D30-E30</x:f>
        <x:v>15119.221750298206</x:v>
      </x:c>
      <x:c r="G30" s="120" t="n">
        <x:f>MAX(0,C30-F30)</x:f>
        <x:v>720219.5335661098</x:v>
      </x:c>
    </x:row>
    <x:row r="31" ht="24" customHeight="1">
      <x:c r="A31" s="111" t="n">
        <x:v>21</x:v>
      </x:c>
      <x:c r="B31" s="122" t="n">
        <x:f>IF(A31&lt;=$B$5,EDATE($B$6,A31),"")</x:f>
        <x:v>46935</x:v>
      </x:c>
      <x:c r="C31" s="120" t="n">
        <x:f>IF(A31&lt;=$B$5,G30,0)</x:f>
        <x:v>720219.5335661098</x:v>
      </x:c>
      <x:c r="D31" s="120" t="n">
        <x:f>IF(A31&lt;=$B$5,$B$7,0)</x:f>
        <x:v>21247.044711268274</x:v>
      </x:c>
      <x:c r="E31" s="120" t="n">
        <x:f>C31*$B$4/12</x:f>
        <x:v>6001.829446384249</x:v>
      </x:c>
      <x:c r="F31" s="120" t="n">
        <x:f>D31-E31</x:f>
        <x:v>15245.215264884024</x:v>
      </x:c>
      <x:c r="G31" s="120" t="n">
        <x:f>MAX(0,C31-F31)</x:f>
        <x:v>704974.3183012258</x:v>
      </x:c>
    </x:row>
    <x:row r="32" ht="24" customHeight="1">
      <x:c r="A32" s="111" t="n">
        <x:v>22</x:v>
      </x:c>
      <x:c r="B32" s="122" t="n">
        <x:f>IF(A32&lt;=$B$5,EDATE($B$6,A32),"")</x:f>
        <x:v>46966</x:v>
      </x:c>
      <x:c r="C32" s="120" t="n">
        <x:f>IF(A32&lt;=$B$5,G31,0)</x:f>
        <x:v>704974.3183012258</x:v>
      </x:c>
      <x:c r="D32" s="120" t="n">
        <x:f>IF(A32&lt;=$B$5,$B$7,0)</x:f>
        <x:v>21247.044711268274</x:v>
      </x:c>
      <x:c r="E32" s="120" t="n">
        <x:f>C32*$B$4/12</x:f>
        <x:v>5874.785985843549</x:v>
      </x:c>
      <x:c r="F32" s="120" t="n">
        <x:f>D32-E32</x:f>
        <x:v>15372.258725424726</x:v>
      </x:c>
      <x:c r="G32" s="120" t="n">
        <x:f>MAX(0,C32-F32)</x:f>
        <x:v>689602.059575801</x:v>
      </x:c>
    </x:row>
    <x:row r="33" ht="24" customHeight="1">
      <x:c r="A33" s="111" t="n">
        <x:v>23</x:v>
      </x:c>
      <x:c r="B33" s="122" t="n">
        <x:f>IF(A33&lt;=$B$5,EDATE($B$6,A33),"")</x:f>
        <x:v>46997</x:v>
      </x:c>
      <x:c r="C33" s="120" t="n">
        <x:f>IF(A33&lt;=$B$5,G32,0)</x:f>
        <x:v>689602.059575801</x:v>
      </x:c>
      <x:c r="D33" s="120" t="n">
        <x:f>IF(A33&lt;=$B$5,$B$7,0)</x:f>
        <x:v>21247.044711268274</x:v>
      </x:c>
      <x:c r="E33" s="120" t="n">
        <x:f>C33*$B$4/12</x:f>
        <x:v>5746.683829798342</x:v>
      </x:c>
      <x:c r="F33" s="120" t="n">
        <x:f>D33-E33</x:f>
        <x:v>15500.360881469933</x:v>
      </x:c>
      <x:c r="G33" s="120" t="n">
        <x:f>MAX(0,C33-F33)</x:f>
        <x:v>674101.6986943311</x:v>
      </x:c>
    </x:row>
    <x:row r="34" ht="24" customHeight="1">
      <x:c r="A34" s="111" t="n">
        <x:v>24</x:v>
      </x:c>
      <x:c r="B34" s="122" t="n">
        <x:f>IF(A34&lt;=$B$5,EDATE($B$6,A34),"")</x:f>
        <x:v>47027</x:v>
      </x:c>
      <x:c r="C34" s="120" t="n">
        <x:f>IF(A34&lt;=$B$5,G33,0)</x:f>
        <x:v>674101.6986943311</x:v>
      </x:c>
      <x:c r="D34" s="120" t="n">
        <x:f>IF(A34&lt;=$B$5,$B$7,0)</x:f>
        <x:v>21247.044711268274</x:v>
      </x:c>
      <x:c r="E34" s="120" t="n">
        <x:f>C34*$B$4/12</x:f>
        <x:v>5617.5141557860925</x:v>
      </x:c>
      <x:c r="F34" s="120" t="n">
        <x:f>D34-E34</x:f>
        <x:v>15629.530555482183</x:v>
      </x:c>
      <x:c r="G34" s="120" t="n">
        <x:f>MAX(0,C34-F34)</x:f>
        <x:v>658472.168138849</x:v>
      </x:c>
    </x:row>
    <x:row r="35" ht="24" customHeight="1">
      <x:c r="A35" s="111" t="n">
        <x:v>25</x:v>
      </x:c>
      <x:c r="B35" s="122" t="n">
        <x:f>IF(A35&lt;=$B$5,EDATE($B$6,A35),"")</x:f>
        <x:v>47058</x:v>
      </x:c>
      <x:c r="C35" s="120" t="n">
        <x:f>IF(A35&lt;=$B$5,G34,0)</x:f>
        <x:v>658472.168138849</x:v>
      </x:c>
      <x:c r="D35" s="120" t="n">
        <x:f>IF(A35&lt;=$B$5,$B$7,0)</x:f>
        <x:v>21247.044711268274</x:v>
      </x:c>
      <x:c r="E35" s="120" t="n">
        <x:f>C35*$B$4/12</x:f>
        <x:v>5487.268067823741</x:v>
      </x:c>
      <x:c r="F35" s="120" t="n">
        <x:f>D35-E35</x:f>
        <x:v>15759.776643444533</x:v>
      </x:c>
      <x:c r="G35" s="120" t="n">
        <x:f>MAX(0,C35-F35)</x:f>
        <x:v>642712.3914954044</x:v>
      </x:c>
    </x:row>
    <x:row r="36" ht="24" customHeight="1">
      <x:c r="A36" s="111" t="n">
        <x:v>26</x:v>
      </x:c>
      <x:c r="B36" s="122" t="n">
        <x:f>IF(A36&lt;=$B$5,EDATE($B$6,A36),"")</x:f>
        <x:v>47088</x:v>
      </x:c>
      <x:c r="C36" s="120" t="n">
        <x:f>IF(A36&lt;=$B$5,G35,0)</x:f>
        <x:v>642712.3914954044</x:v>
      </x:c>
      <x:c r="D36" s="120" t="n">
        <x:f>IF(A36&lt;=$B$5,$B$7,0)</x:f>
        <x:v>21247.044711268274</x:v>
      </x:c>
      <x:c r="E36" s="120" t="n">
        <x:f>C36*$B$4/12</x:f>
        <x:v>5355.936595795037</x:v>
      </x:c>
      <x:c r="F36" s="120" t="n">
        <x:f>D36-E36</x:f>
        <x:v>15891.108115473238</x:v>
      </x:c>
      <x:c r="G36" s="120" t="n">
        <x:f>MAX(0,C36-F36)</x:f>
        <x:v>626821.2833799312</x:v>
      </x:c>
    </x:row>
    <x:row r="37" ht="24" customHeight="1">
      <x:c r="A37" s="111" t="n">
        <x:v>27</x:v>
      </x:c>
      <x:c r="B37" s="122" t="n">
        <x:f>IF(A37&lt;=$B$5,EDATE($B$6,A37),"")</x:f>
        <x:v>47119</x:v>
      </x:c>
      <x:c r="C37" s="120" t="n">
        <x:f>IF(A37&lt;=$B$5,G36,0)</x:f>
        <x:v>626821.2833799312</x:v>
      </x:c>
      <x:c r="D37" s="120" t="n">
        <x:f>IF(A37&lt;=$B$5,$B$7,0)</x:f>
        <x:v>21247.044711268274</x:v>
      </x:c>
      <x:c r="E37" s="120" t="n">
        <x:f>C37*$B$4/12</x:f>
        <x:v>5223.51069483276</x:v>
      </x:c>
      <x:c r="F37" s="120" t="n">
        <x:f>D37-E37</x:f>
        <x:v>16023.534016435515</x:v>
      </x:c>
      <x:c r="G37" s="120" t="n">
        <x:f>MAX(0,C37-F37)</x:f>
        <x:v>610797.7493634957</x:v>
      </x:c>
    </x:row>
    <x:row r="38" ht="24" customHeight="1">
      <x:c r="A38" s="111" t="n">
        <x:v>28</x:v>
      </x:c>
      <x:c r="B38" s="122" t="n">
        <x:f>IF(A38&lt;=$B$5,EDATE($B$6,A38),"")</x:f>
        <x:v>47150</x:v>
      </x:c>
      <x:c r="C38" s="120" t="n">
        <x:f>IF(A38&lt;=$B$5,G37,0)</x:f>
        <x:v>610797.7493634957</x:v>
      </x:c>
      <x:c r="D38" s="120" t="n">
        <x:f>IF(A38&lt;=$B$5,$B$7,0)</x:f>
        <x:v>21247.044711268274</x:v>
      </x:c>
      <x:c r="E38" s="120" t="n">
        <x:f>C38*$B$4/12</x:f>
        <x:v>5089.981244695798</x:v>
      </x:c>
      <x:c r="F38" s="120" t="n">
        <x:f>D38-E38</x:f>
        <x:v>16157.063466572476</x:v>
      </x:c>
      <x:c r="G38" s="120" t="n">
        <x:f>MAX(0,C38-F38)</x:f>
        <x:v>594640.6858969233</x:v>
      </x:c>
    </x:row>
    <x:row r="39" ht="24" customHeight="1">
      <x:c r="A39" s="111" t="n">
        <x:v>29</x:v>
      </x:c>
      <x:c r="B39" s="122" t="n">
        <x:f>IF(A39&lt;=$B$5,EDATE($B$6,A39),"")</x:f>
        <x:v>47178</x:v>
      </x:c>
      <x:c r="C39" s="120" t="n">
        <x:f>IF(A39&lt;=$B$5,G38,0)</x:f>
        <x:v>594640.6858969233</x:v>
      </x:c>
      <x:c r="D39" s="120" t="n">
        <x:f>IF(A39&lt;=$B$5,$B$7,0)</x:f>
        <x:v>21247.044711268274</x:v>
      </x:c>
      <x:c r="E39" s="120" t="n">
        <x:f>C39*$B$4/12</x:f>
        <x:v>4955.339049141027</x:v>
      </x:c>
      <x:c r="F39" s="120" t="n">
        <x:f>D39-E39</x:f>
        <x:v>16291.705662127246</x:v>
      </x:c>
      <x:c r="G39" s="120" t="n">
        <x:f>MAX(0,C39-F39)</x:f>
        <x:v>578348.9802347961</x:v>
      </x:c>
    </x:row>
    <x:row r="40" ht="24" customHeight="1">
      <x:c r="A40" s="111" t="n">
        <x:v>30</x:v>
      </x:c>
      <x:c r="B40" s="122" t="n">
        <x:f>IF(A40&lt;=$B$5,EDATE($B$6,A40),"")</x:f>
        <x:v>47209</x:v>
      </x:c>
      <x:c r="C40" s="120" t="n">
        <x:f>IF(A40&lt;=$B$5,G39,0)</x:f>
        <x:v>578348.9802347961</x:v>
      </x:c>
      <x:c r="D40" s="120" t="n">
        <x:f>IF(A40&lt;=$B$5,$B$7,0)</x:f>
        <x:v>21247.044711268274</x:v>
      </x:c>
      <x:c r="E40" s="120" t="n">
        <x:f>C40*$B$4/12</x:f>
        <x:v>4819.574835289967</x:v>
      </x:c>
      <x:c r="F40" s="120" t="n">
        <x:f>D40-E40</x:f>
        <x:v>16427.469875978306</x:v>
      </x:c>
      <x:c r="G40" s="120" t="n">
        <x:f>MAX(0,C40-F40)</x:f>
        <x:v>561921.5103588178</x:v>
      </x:c>
    </x:row>
    <x:row r="41" ht="24" customHeight="1">
      <x:c r="A41" s="111" t="n">
        <x:v>31</x:v>
      </x:c>
      <x:c r="B41" s="122" t="n">
        <x:f>IF(A41&lt;=$B$5,EDATE($B$6,A41),"")</x:f>
        <x:v>47239</x:v>
      </x:c>
      <x:c r="C41" s="120" t="n">
        <x:f>IF(A41&lt;=$B$5,G40,0)</x:f>
        <x:v>561921.5103588178</x:v>
      </x:c>
      <x:c r="D41" s="120" t="n">
        <x:f>IF(A41&lt;=$B$5,$B$7,0)</x:f>
        <x:v>21247.044711268274</x:v>
      </x:c>
      <x:c r="E41" s="120" t="n">
        <x:f>C41*$B$4/12</x:f>
        <x:v>4682.679252990148</x:v>
      </x:c>
      <x:c r="F41" s="120" t="n">
        <x:f>D41-E41</x:f>
        <x:v>16564.365458278127</x:v>
      </x:c>
      <x:c r="G41" s="120" t="n">
        <x:f>MAX(0,C41-F41)</x:f>
        <x:v>545357.1449005397</x:v>
      </x:c>
    </x:row>
    <x:row r="42" ht="24" customHeight="1">
      <x:c r="A42" s="111" t="n">
        <x:v>32</x:v>
      </x:c>
      <x:c r="B42" s="122" t="n">
        <x:f>IF(A42&lt;=$B$5,EDATE($B$6,A42),"")</x:f>
        <x:v>47270</x:v>
      </x:c>
      <x:c r="C42" s="120" t="n">
        <x:f>IF(A42&lt;=$B$5,G41,0)</x:f>
        <x:v>545357.1449005397</x:v>
      </x:c>
      <x:c r="D42" s="120" t="n">
        <x:f>IF(A42&lt;=$B$5,$B$7,0)</x:f>
        <x:v>21247.044711268274</x:v>
      </x:c>
      <x:c r="E42" s="120" t="n">
        <x:f>C42*$B$4/12</x:f>
        <x:v>4544.642874171164</x:v>
      </x:c>
      <x:c r="F42" s="120" t="n">
        <x:f>D42-E42</x:f>
        <x:v>16702.40183709711</x:v>
      </x:c>
      <x:c r="G42" s="120" t="n">
        <x:f>MAX(0,C42-F42)</x:f>
        <x:v>528654.7430634425</x:v>
      </x:c>
    </x:row>
    <x:row r="43" ht="24" customHeight="1">
      <x:c r="A43" s="111" t="n">
        <x:v>33</x:v>
      </x:c>
      <x:c r="B43" s="122" t="n">
        <x:f>IF(A43&lt;=$B$5,EDATE($B$6,A43),"")</x:f>
        <x:v>47300</x:v>
      </x:c>
      <x:c r="C43" s="120" t="n">
        <x:f>IF(A43&lt;=$B$5,G42,0)</x:f>
        <x:v>528654.7430634425</x:v>
      </x:c>
      <x:c r="D43" s="120" t="n">
        <x:f>IF(A43&lt;=$B$5,$B$7,0)</x:f>
        <x:v>21247.044711268274</x:v>
      </x:c>
      <x:c r="E43" s="120" t="n">
        <x:f>C43*$B$4/12</x:f>
        <x:v>4405.456192195355</x:v>
      </x:c>
      <x:c r="F43" s="120" t="n">
        <x:f>D43-E43</x:f>
        <x:v>16841.58851907292</x:v>
      </x:c>
      <x:c r="G43" s="120" t="n">
        <x:f>MAX(0,C43-F43)</x:f>
        <x:v>511813.1545443696</x:v>
      </x:c>
    </x:row>
    <x:row r="44" ht="24" customHeight="1">
      <x:c r="A44" s="111" t="n">
        <x:v>34</x:v>
      </x:c>
      <x:c r="B44" s="122" t="n">
        <x:f>IF(A44&lt;=$B$5,EDATE($B$6,A44),"")</x:f>
        <x:v>47331</x:v>
      </x:c>
      <x:c r="C44" s="120" t="n">
        <x:f>IF(A44&lt;=$B$5,G43,0)</x:f>
        <x:v>511813.1545443696</x:v>
      </x:c>
      <x:c r="D44" s="120" t="n">
        <x:f>IF(A44&lt;=$B$5,$B$7,0)</x:f>
        <x:v>21247.044711268274</x:v>
      </x:c>
      <x:c r="E44" s="120" t="n">
        <x:f>C44*$B$4/12</x:f>
        <x:v>4265.10962120308</x:v>
      </x:c>
      <x:c r="F44" s="120" t="n">
        <x:f>D44-E44</x:f>
        <x:v>16981.935090065195</x:v>
      </x:c>
      <x:c r="G44" s="120" t="n">
        <x:f>MAX(0,C44-F44)</x:f>
        <x:v>494831.21945430443</x:v>
      </x:c>
    </x:row>
    <x:row r="45" ht="24" customHeight="1">
      <x:c r="A45" s="111" t="n">
        <x:v>35</x:v>
      </x:c>
      <x:c r="B45" s="122" t="n">
        <x:f>IF(A45&lt;=$B$5,EDATE($B$6,A45),"")</x:f>
        <x:v>47362</x:v>
      </x:c>
      <x:c r="C45" s="120" t="n">
        <x:f>IF(A45&lt;=$B$5,G44,0)</x:f>
        <x:v>494831.21945430443</x:v>
      </x:c>
      <x:c r="D45" s="120" t="n">
        <x:f>IF(A45&lt;=$B$5,$B$7,0)</x:f>
        <x:v>21247.044711268274</x:v>
      </x:c>
      <x:c r="E45" s="120" t="n">
        <x:f>C45*$B$4/12</x:f>
        <x:v>4123.593495452537</x:v>
      </x:c>
      <x:c r="F45" s="120" t="n">
        <x:f>D45-E45</x:f>
        <x:v>17123.451215815738</x:v>
      </x:c>
      <x:c r="G45" s="120" t="n">
        <x:f>MAX(0,C45-F45)</x:f>
        <x:v>477707.7682384887</x:v>
      </x:c>
    </x:row>
    <x:row r="46" ht="24" customHeight="1">
      <x:c r="A46" s="111" t="n">
        <x:v>36</x:v>
      </x:c>
      <x:c r="B46" s="122" t="n">
        <x:f>IF(A46&lt;=$B$5,EDATE($B$6,A46),"")</x:f>
        <x:v>47392</x:v>
      </x:c>
      <x:c r="C46" s="120" t="n">
        <x:f>IF(A46&lt;=$B$5,G45,0)</x:f>
        <x:v>477707.7682384887</x:v>
      </x:c>
      <x:c r="D46" s="120" t="n">
        <x:f>IF(A46&lt;=$B$5,$B$7,0)</x:f>
        <x:v>21247.044711268274</x:v>
      </x:c>
      <x:c r="E46" s="120" t="n">
        <x:f>C46*$B$4/12</x:f>
        <x:v>3980.8980686540726</x:v>
      </x:c>
      <x:c r="F46" s="120" t="n">
        <x:f>D46-E46</x:f>
        <x:v>17266.1466426142</x:v>
      </x:c>
      <x:c r="G46" s="120" t="n">
        <x:f>MAX(0,C46-F46)</x:f>
        <x:v>460441.6215958745</x:v>
      </x:c>
    </x:row>
    <x:row r="47" ht="24" customHeight="1">
      <x:c r="A47" s="111" t="n">
        <x:v>37</x:v>
      </x:c>
      <x:c r="B47" s="122" t="n">
        <x:f>IF(A47&lt;=$B$5,EDATE($B$6,A47),"")</x:f>
        <x:v>47423</x:v>
      </x:c>
      <x:c r="C47" s="120" t="n">
        <x:f>IF(A47&lt;=$B$5,G46,0)</x:f>
        <x:v>460441.6215958745</x:v>
      </x:c>
      <x:c r="D47" s="120" t="n">
        <x:f>IF(A47&lt;=$B$5,$B$7,0)</x:f>
        <x:v>21247.044711268274</x:v>
      </x:c>
      <x:c r="E47" s="120" t="n">
        <x:f>C47*$B$4/12</x:f>
        <x:v>3837.0135132989544</x:v>
      </x:c>
      <x:c r="F47" s="120" t="n">
        <x:f>D47-E47</x:f>
        <x:v>17410.03119796932</x:v>
      </x:c>
      <x:c r="G47" s="120" t="n">
        <x:f>MAX(0,C47-F47)</x:f>
        <x:v>443031.59039790515</x:v>
      </x:c>
    </x:row>
    <x:row r="48" ht="24" customHeight="1">
      <x:c r="A48" s="111" t="n">
        <x:v>38</x:v>
      </x:c>
      <x:c r="B48" s="122" t="n">
        <x:f>IF(A48&lt;=$B$5,EDATE($B$6,A48),"")</x:f>
        <x:v>47453</x:v>
      </x:c>
      <x:c r="C48" s="120" t="n">
        <x:f>IF(A48&lt;=$B$5,G47,0)</x:f>
        <x:v>443031.59039790515</x:v>
      </x:c>
      <x:c r="D48" s="120" t="n">
        <x:f>IF(A48&lt;=$B$5,$B$7,0)</x:f>
        <x:v>21247.044711268274</x:v>
      </x:c>
      <x:c r="E48" s="120" t="n">
        <x:f>C48*$B$4/12</x:f>
        <x:v>3691.929919982543</x:v>
      </x:c>
      <x:c r="F48" s="120" t="n">
        <x:f>D48-E48</x:f>
        <x:v>17555.11479128573</x:v>
      </x:c>
      <x:c r="G48" s="120" t="n">
        <x:f>MAX(0,C48-F48)</x:f>
        <x:v>425476.47560661944</x:v>
      </x:c>
    </x:row>
    <x:row r="49" ht="24" customHeight="1">
      <x:c r="A49" s="111" t="n">
        <x:v>39</x:v>
      </x:c>
      <x:c r="B49" s="122" t="n">
        <x:f>IF(A49&lt;=$B$5,EDATE($B$6,A49),"")</x:f>
        <x:v>47484</x:v>
      </x:c>
      <x:c r="C49" s="120" t="n">
        <x:f>IF(A49&lt;=$B$5,G48,0)</x:f>
        <x:v>425476.47560661944</x:v>
      </x:c>
      <x:c r="D49" s="120" t="n">
        <x:f>IF(A49&lt;=$B$5,$B$7,0)</x:f>
        <x:v>21247.044711268274</x:v>
      </x:c>
      <x:c r="E49" s="120" t="n">
        <x:f>C49*$B$4/12</x:f>
        <x:v>3545.637296721829</x:v>
      </x:c>
      <x:c r="F49" s="120" t="n">
        <x:f>D49-E49</x:f>
        <x:v>17701.407414546444</x:v>
      </x:c>
      <x:c r="G49" s="120" t="n">
        <x:f>MAX(0,C49-F49)</x:f>
        <x:v>407775.06819207297</x:v>
      </x:c>
    </x:row>
    <x:row r="50" ht="24" customHeight="1">
      <x:c r="A50" s="111" t="n">
        <x:v>40</x:v>
      </x:c>
      <x:c r="B50" s="122" t="n">
        <x:f>IF(A50&lt;=$B$5,EDATE($B$6,A50),"")</x:f>
        <x:v>47515</x:v>
      </x:c>
      <x:c r="C50" s="120" t="n">
        <x:f>IF(A50&lt;=$B$5,G49,0)</x:f>
        <x:v>407775.06819207297</x:v>
      </x:c>
      <x:c r="D50" s="120" t="n">
        <x:f>IF(A50&lt;=$B$5,$B$7,0)</x:f>
        <x:v>21247.044711268274</x:v>
      </x:c>
      <x:c r="E50" s="120" t="n">
        <x:f>C50*$B$4/12</x:f>
        <x:v>3398.125568267275</x:v>
      </x:c>
      <x:c r="F50" s="120" t="n">
        <x:f>D50-E50</x:f>
        <x:v>17848.919143001</x:v>
      </x:c>
      <x:c r="G50" s="120" t="n">
        <x:f>MAX(0,C50-F50)</x:f>
        <x:v>389926.14904907194</x:v>
      </x:c>
    </x:row>
    <x:row r="51" ht="24" customHeight="1">
      <x:c r="A51" s="111" t="n">
        <x:v>41</x:v>
      </x:c>
      <x:c r="B51" s="122" t="n">
        <x:f>IF(A51&lt;=$B$5,EDATE($B$6,A51),"")</x:f>
        <x:v>47543</x:v>
      </x:c>
      <x:c r="C51" s="120" t="n">
        <x:f>IF(A51&lt;=$B$5,G50,0)</x:f>
        <x:v>389926.14904907194</x:v>
      </x:c>
      <x:c r="D51" s="120" t="n">
        <x:f>IF(A51&lt;=$B$5,$B$7,0)</x:f>
        <x:v>21247.044711268274</x:v>
      </x:c>
      <x:c r="E51" s="120" t="n">
        <x:f>C51*$B$4/12</x:f>
        <x:v>3249.384575408933</x:v>
      </x:c>
      <x:c r="F51" s="120" t="n">
        <x:f>D51-E51</x:f>
        <x:v>17997.66013585934</x:v>
      </x:c>
      <x:c r="G51" s="120" t="n">
        <x:f>MAX(0,C51-F51)</x:f>
        <x:v>371928.4889132126</x:v>
      </x:c>
    </x:row>
    <x:row r="52" ht="24" customHeight="1">
      <x:c r="A52" s="111" t="n">
        <x:v>42</x:v>
      </x:c>
      <x:c r="B52" s="122" t="n">
        <x:f>IF(A52&lt;=$B$5,EDATE($B$6,A52),"")</x:f>
        <x:v>47574</x:v>
      </x:c>
      <x:c r="C52" s="120" t="n">
        <x:f>IF(A52&lt;=$B$5,G51,0)</x:f>
        <x:v>371928.4889132126</x:v>
      </x:c>
      <x:c r="D52" s="120" t="n">
        <x:f>IF(A52&lt;=$B$5,$B$7,0)</x:f>
        <x:v>21247.044711268274</x:v>
      </x:c>
      <x:c r="E52" s="120" t="n">
        <x:f>C52*$B$4/12</x:f>
        <x:v>3099.404074276772</x:v>
      </x:c>
      <x:c r="F52" s="120" t="n">
        <x:f>D52-E52</x:f>
        <x:v>18147.640636991502</x:v>
      </x:c>
      <x:c r="G52" s="120" t="n">
        <x:f>MAX(0,C52-F52)</x:f>
        <x:v>353780.84827622114</x:v>
      </x:c>
    </x:row>
    <x:row r="53" ht="24" customHeight="1">
      <x:c r="A53" s="111" t="n">
        <x:v>43</x:v>
      </x:c>
      <x:c r="B53" s="122" t="n">
        <x:f>IF(A53&lt;=$B$5,EDATE($B$6,A53),"")</x:f>
        <x:v>47604</x:v>
      </x:c>
      <x:c r="C53" s="120" t="n">
        <x:f>IF(A53&lt;=$B$5,G52,0)</x:f>
        <x:v>353780.84827622114</x:v>
      </x:c>
      <x:c r="D53" s="120" t="n">
        <x:f>IF(A53&lt;=$B$5,$B$7,0)</x:f>
        <x:v>21247.044711268274</x:v>
      </x:c>
      <x:c r="E53" s="120" t="n">
        <x:f>C53*$B$4/12</x:f>
        <x:v>2948.1737356351764</x:v>
      </x:c>
      <x:c r="F53" s="120" t="n">
        <x:f>D53-E53</x:f>
        <x:v>18298.870975633097</x:v>
      </x:c>
      <x:c r="G53" s="120" t="n">
        <x:f>MAX(0,C53-F53)</x:f>
        <x:v>335481.97730058804</x:v>
      </x:c>
    </x:row>
    <x:row r="54" ht="24" customHeight="1">
      <x:c r="A54" s="111" t="n">
        <x:v>44</x:v>
      </x:c>
      <x:c r="B54" s="122" t="n">
        <x:f>IF(A54&lt;=$B$5,EDATE($B$6,A54),"")</x:f>
        <x:v>47635</x:v>
      </x:c>
      <x:c r="C54" s="120" t="n">
        <x:f>IF(A54&lt;=$B$5,G53,0)</x:f>
        <x:v>335481.97730058804</x:v>
      </x:c>
      <x:c r="D54" s="120" t="n">
        <x:f>IF(A54&lt;=$B$5,$B$7,0)</x:f>
        <x:v>21247.044711268274</x:v>
      </x:c>
      <x:c r="E54" s="120" t="n">
        <x:f>C54*$B$4/12</x:f>
        <x:v>2795.683144171567</x:v>
      </x:c>
      <x:c r="F54" s="120" t="n">
        <x:f>D54-E54</x:f>
        <x:v>18451.36156709671</x:v>
      </x:c>
      <x:c r="G54" s="120" t="n">
        <x:f>MAX(0,C54-F54)</x:f>
        <x:v>317030.6157334913</x:v>
      </x:c>
    </x:row>
    <x:row r="55" ht="24" customHeight="1">
      <x:c r="A55" s="111" t="n">
        <x:v>45</x:v>
      </x:c>
      <x:c r="B55" s="122" t="n">
        <x:f>IF(A55&lt;=$B$5,EDATE($B$6,A55),"")</x:f>
        <x:v>47665</x:v>
      </x:c>
      <x:c r="C55" s="120" t="n">
        <x:f>IF(A55&lt;=$B$5,G54,0)</x:f>
        <x:v>317030.6157334913</x:v>
      </x:c>
      <x:c r="D55" s="120" t="n">
        <x:f>IF(A55&lt;=$B$5,$B$7,0)</x:f>
        <x:v>21247.044711268274</x:v>
      </x:c>
      <x:c r="E55" s="120" t="n">
        <x:f>C55*$B$4/12</x:f>
        <x:v>2641.9217977790945</x:v>
      </x:c>
      <x:c r="F55" s="120" t="n">
        <x:f>D55-E55</x:f>
        <x:v>18605.12291348918</x:v>
      </x:c>
      <x:c r="G55" s="120" t="n">
        <x:f>MAX(0,C55-F55)</x:f>
        <x:v>298425.49282000214</x:v>
      </x:c>
    </x:row>
    <x:row r="56" ht="24" customHeight="1">
      <x:c r="A56" s="111" t="n">
        <x:v>46</x:v>
      </x:c>
      <x:c r="B56" s="122" t="n">
        <x:f>IF(A56&lt;=$B$5,EDATE($B$6,A56),"")</x:f>
        <x:v>47696</x:v>
      </x:c>
      <x:c r="C56" s="120" t="n">
        <x:f>IF(A56&lt;=$B$5,G55,0)</x:f>
        <x:v>298425.49282000214</x:v>
      </x:c>
      <x:c r="D56" s="120" t="n">
        <x:f>IF(A56&lt;=$B$5,$B$7,0)</x:f>
        <x:v>21247.044711268274</x:v>
      </x:c>
      <x:c r="E56" s="120" t="n">
        <x:f>C56*$B$4/12</x:f>
        <x:v>2486.879106833351</x:v>
      </x:c>
      <x:c r="F56" s="120" t="n">
        <x:f>D56-E56</x:f>
        <x:v>18760.165604434922</x:v>
      </x:c>
      <x:c r="G56" s="120" t="n">
        <x:f>MAX(0,C56-F56)</x:f>
        <x:v>279665.32721556723</x:v>
      </x:c>
    </x:row>
    <x:row r="57" ht="24" customHeight="1">
      <x:c r="A57" s="111" t="n">
        <x:v>47</x:v>
      </x:c>
      <x:c r="B57" s="122" t="n">
        <x:f>IF(A57&lt;=$B$5,EDATE($B$6,A57),"")</x:f>
        <x:v>47727</x:v>
      </x:c>
      <x:c r="C57" s="120" t="n">
        <x:f>IF(A57&lt;=$B$5,G56,0)</x:f>
        <x:v>279665.32721556723</x:v>
      </x:c>
      <x:c r="D57" s="120" t="n">
        <x:f>IF(A57&lt;=$B$5,$B$7,0)</x:f>
        <x:v>21247.044711268274</x:v>
      </x:c>
      <x:c r="E57" s="120" t="n">
        <x:f>C57*$B$4/12</x:f>
        <x:v>2330.5443934630603</x:v>
      </x:c>
      <x:c r="F57" s="120" t="n">
        <x:f>D57-E57</x:f>
        <x:v>18916.500317805214</x:v>
      </x:c>
      <x:c r="G57" s="120" t="n">
        <x:f>MAX(0,C57-F57)</x:f>
        <x:v>260748.82689776202</x:v>
      </x:c>
    </x:row>
    <x:row r="58" ht="24" customHeight="1">
      <x:c r="A58" s="111" t="n">
        <x:v>48</x:v>
      </x:c>
      <x:c r="B58" s="122" t="n">
        <x:f>IF(A58&lt;=$B$5,EDATE($B$6,A58),"")</x:f>
        <x:v>47757</x:v>
      </x:c>
      <x:c r="C58" s="120" t="n">
        <x:f>IF(A58&lt;=$B$5,G57,0)</x:f>
        <x:v>260748.82689776202</x:v>
      </x:c>
      <x:c r="D58" s="120" t="n">
        <x:f>IF(A58&lt;=$B$5,$B$7,0)</x:f>
        <x:v>21247.044711268274</x:v>
      </x:c>
      <x:c r="E58" s="120" t="n">
        <x:f>C58*$B$4/12</x:f>
        <x:v>2172.9068908146837</x:v>
      </x:c>
      <x:c r="F58" s="120" t="n">
        <x:f>D58-E58</x:f>
        <x:v>19074.13782045359</x:v>
      </x:c>
      <x:c r="G58" s="120" t="n">
        <x:f>MAX(0,C58-F58)</x:f>
        <x:v>241674.68907730843</x:v>
      </x:c>
    </x:row>
    <x:row r="59" ht="24" customHeight="1">
      <x:c r="A59" s="111" t="n">
        <x:v>49</x:v>
      </x:c>
      <x:c r="B59" s="122" t="n">
        <x:f>IF(A59&lt;=$B$5,EDATE($B$6,A59),"")</x:f>
        <x:v>47788</x:v>
      </x:c>
      <x:c r="C59" s="120" t="n">
        <x:f>IF(A59&lt;=$B$5,G58,0)</x:f>
        <x:v>241674.68907730843</x:v>
      </x:c>
      <x:c r="D59" s="120" t="n">
        <x:f>IF(A59&lt;=$B$5,$B$7,0)</x:f>
        <x:v>21247.044711268274</x:v>
      </x:c>
      <x:c r="E59" s="120" t="n">
        <x:f>C59*$B$4/12</x:f>
        <x:v>2013.9557423109036</x:v>
      </x:c>
      <x:c r="F59" s="120" t="n">
        <x:f>D59-E59</x:f>
        <x:v>19233.08896895737</x:v>
      </x:c>
      <x:c r="G59" s="120" t="n">
        <x:f>MAX(0,C59-F59)</x:f>
        <x:v>222441.60010835106</x:v>
      </x:c>
    </x:row>
    <x:row r="60" ht="24" customHeight="1">
      <x:c r="A60" s="111" t="n">
        <x:v>50</x:v>
      </x:c>
      <x:c r="B60" s="122" t="n">
        <x:f>IF(A60&lt;=$B$5,EDATE($B$6,A60),"")</x:f>
        <x:v>47818</x:v>
      </x:c>
      <x:c r="C60" s="120" t="n">
        <x:f>IF(A60&lt;=$B$5,G59,0)</x:f>
        <x:v>222441.60010835106</x:v>
      </x:c>
      <x:c r="D60" s="120" t="n">
        <x:f>IF(A60&lt;=$B$5,$B$7,0)</x:f>
        <x:v>21247.044711268274</x:v>
      </x:c>
      <x:c r="E60" s="120" t="n">
        <x:f>C60*$B$4/12</x:f>
        <x:v>1853.6800009029257</x:v>
      </x:c>
      <x:c r="F60" s="120" t="n">
        <x:f>D60-E60</x:f>
        <x:v>19393.36471036535</x:v>
      </x:c>
      <x:c r="G60" s="120" t="n">
        <x:f>MAX(0,C60-F60)</x:f>
        <x:v>203048.23539798573</x:v>
      </x:c>
    </x:row>
    <x:row r="61" ht="24" customHeight="1">
      <x:c r="A61" s="111" t="n">
        <x:v>51</x:v>
      </x:c>
      <x:c r="B61" s="122" t="n">
        <x:f>IF(A61&lt;=$B$5,EDATE($B$6,A61),"")</x:f>
        <x:v>47849</x:v>
      </x:c>
      <x:c r="C61" s="120" t="n">
        <x:f>IF(A61&lt;=$B$5,G60,0)</x:f>
        <x:v>203048.23539798573</x:v>
      </x:c>
      <x:c r="D61" s="120" t="n">
        <x:f>IF(A61&lt;=$B$5,$B$7,0)</x:f>
        <x:v>21247.044711268274</x:v>
      </x:c>
      <x:c r="E61" s="120" t="n">
        <x:f>C61*$B$4/12</x:f>
        <x:v>1692.0686283165478</x:v>
      </x:c>
      <x:c r="F61" s="120" t="n">
        <x:f>D61-E61</x:f>
        <x:v>19554.976082951725</x:v>
      </x:c>
      <x:c r="G61" s="120" t="n">
        <x:f>MAX(0,C61-F61)</x:f>
        <x:v>183493.259315034</x:v>
      </x:c>
    </x:row>
    <x:row r="62" ht="24" customHeight="1">
      <x:c r="A62" s="111" t="n">
        <x:v>52</x:v>
      </x:c>
      <x:c r="B62" s="122" t="n">
        <x:f>IF(A62&lt;=$B$5,EDATE($B$6,A62),"")</x:f>
        <x:v>47880</x:v>
      </x:c>
      <x:c r="C62" s="120" t="n">
        <x:f>IF(A62&lt;=$B$5,G61,0)</x:f>
        <x:v>183493.259315034</x:v>
      </x:c>
      <x:c r="D62" s="120" t="n">
        <x:f>IF(A62&lt;=$B$5,$B$7,0)</x:f>
        <x:v>21247.044711268274</x:v>
      </x:c>
      <x:c r="E62" s="120" t="n">
        <x:f>C62*$B$4/12</x:f>
        <x:v>1529.11049429195</x:v>
      </x:c>
      <x:c r="F62" s="120" t="n">
        <x:f>D62-E62</x:f>
        <x:v>19717.934216976326</x:v>
      </x:c>
      <x:c r="G62" s="120" t="n">
        <x:f>MAX(0,C62-F62)</x:f>
        <x:v>163775.32509805768</x:v>
      </x:c>
    </x:row>
    <x:row r="63" ht="24" customHeight="1">
      <x:c r="A63" s="111" t="n">
        <x:v>53</x:v>
      </x:c>
      <x:c r="B63" s="122" t="n">
        <x:f>IF(A63&lt;=$B$5,EDATE($B$6,A63),"")</x:f>
        <x:v>47908</x:v>
      </x:c>
      <x:c r="C63" s="120" t="n">
        <x:f>IF(A63&lt;=$B$5,G62,0)</x:f>
        <x:v>163775.32509805768</x:v>
      </x:c>
      <x:c r="D63" s="120" t="n">
        <x:f>IF(A63&lt;=$B$5,$B$7,0)</x:f>
        <x:v>21247.044711268274</x:v>
      </x:c>
      <x:c r="E63" s="120" t="n">
        <x:f>C63*$B$4/12</x:f>
        <x:v>1364.7943758171475</x:v>
      </x:c>
      <x:c r="F63" s="120" t="n">
        <x:f>D63-E63</x:f>
        <x:v>19882.25033545113</x:v>
      </x:c>
      <x:c r="G63" s="120" t="n">
        <x:f>MAX(0,C63-F63)</x:f>
        <x:v>143893.07476260656</x:v>
      </x:c>
    </x:row>
    <x:row r="64" ht="24" customHeight="1">
      <x:c r="A64" s="111" t="n">
        <x:v>54</x:v>
      </x:c>
      <x:c r="B64" s="122" t="n">
        <x:f>IF(A64&lt;=$B$5,EDATE($B$6,A64),"")</x:f>
        <x:v>47939</x:v>
      </x:c>
      <x:c r="C64" s="120" t="n">
        <x:f>IF(A64&lt;=$B$5,G63,0)</x:f>
        <x:v>143893.07476260656</x:v>
      </x:c>
      <x:c r="D64" s="120" t="n">
        <x:f>IF(A64&lt;=$B$5,$B$7,0)</x:f>
        <x:v>21247.044711268274</x:v>
      </x:c>
      <x:c r="E64" s="120" t="n">
        <x:f>C64*$B$4/12</x:f>
        <x:v>1199.1089563550547</x:v>
      </x:c>
      <x:c r="F64" s="120" t="n">
        <x:f>D64-E64</x:f>
        <x:v>20047.93575491322</x:v>
      </x:c>
      <x:c r="G64" s="120" t="n">
        <x:f>MAX(0,C64-F64)</x:f>
        <x:v>123845.13900769333</x:v>
      </x:c>
    </x:row>
    <x:row r="65" ht="24" customHeight="1">
      <x:c r="A65" s="111" t="n">
        <x:v>55</x:v>
      </x:c>
      <x:c r="B65" s="122" t="n">
        <x:f>IF(A65&lt;=$B$5,EDATE($B$6,A65),"")</x:f>
        <x:v>47969</x:v>
      </x:c>
      <x:c r="C65" s="120" t="n">
        <x:f>IF(A65&lt;=$B$5,G64,0)</x:f>
        <x:v>123845.13900769333</x:v>
      </x:c>
      <x:c r="D65" s="120" t="n">
        <x:f>IF(A65&lt;=$B$5,$B$7,0)</x:f>
        <x:v>21247.044711268274</x:v>
      </x:c>
      <x:c r="E65" s="120" t="n">
        <x:f>C65*$B$4/12</x:f>
        <x:v>1032.0428250641112</x:v>
      </x:c>
      <x:c r="F65" s="120" t="n">
        <x:f>D65-E65</x:f>
        <x:v>20215.00188620416</x:v>
      </x:c>
      <x:c r="G65" s="120" t="n">
        <x:f>MAX(0,C65-F65)</x:f>
        <x:v>103630.13712148917</x:v>
      </x:c>
    </x:row>
    <x:row r="66" ht="24" customHeight="1">
      <x:c r="A66" s="111" t="n">
        <x:v>56</x:v>
      </x:c>
      <x:c r="B66" s="122" t="n">
        <x:f>IF(A66&lt;=$B$5,EDATE($B$6,A66),"")</x:f>
        <x:v>48000</x:v>
      </x:c>
      <x:c r="C66" s="120" t="n">
        <x:f>IF(A66&lt;=$B$5,G65,0)</x:f>
        <x:v>103630.13712148917</x:v>
      </x:c>
      <x:c r="D66" s="120" t="n">
        <x:f>IF(A66&lt;=$B$5,$B$7,0)</x:f>
        <x:v>21247.044711268274</x:v>
      </x:c>
      <x:c r="E66" s="120" t="n">
        <x:f>C66*$B$4/12</x:f>
        <x:v>863.5844760124097</x:v>
      </x:c>
      <x:c r="F66" s="120" t="n">
        <x:f>D66-E66</x:f>
        <x:v>20383.460235255865</x:v>
      </x:c>
      <x:c r="G66" s="120" t="n">
        <x:f>MAX(0,C66-F66)</x:f>
        <x:v>83246.6768862333</x:v>
      </x:c>
    </x:row>
    <x:row r="67" ht="24" customHeight="1">
      <x:c r="A67" s="111" t="n">
        <x:v>57</x:v>
      </x:c>
      <x:c r="B67" s="122" t="n">
        <x:f>IF(A67&lt;=$B$5,EDATE($B$6,A67),"")</x:f>
        <x:v>48030</x:v>
      </x:c>
      <x:c r="C67" s="120" t="n">
        <x:f>IF(A67&lt;=$B$5,G66,0)</x:f>
        <x:v>83246.6768862333</x:v>
      </x:c>
      <x:c r="D67" s="120" t="n">
        <x:f>IF(A67&lt;=$B$5,$B$7,0)</x:f>
        <x:v>21247.044711268274</x:v>
      </x:c>
      <x:c r="E67" s="120" t="n">
        <x:f>C67*$B$4/12</x:f>
        <x:v>693.7223073852775</x:v>
      </x:c>
      <x:c r="F67" s="120" t="n">
        <x:f>D67-E67</x:f>
        <x:v>20553.322403882998</x:v>
      </x:c>
      <x:c r="G67" s="120" t="n">
        <x:f>MAX(0,C67-F67)</x:f>
        <x:v>62693.3544823503</x:v>
      </x:c>
    </x:row>
    <x:row r="68" ht="24" customHeight="1">
      <x:c r="A68" s="111" t="n">
        <x:v>58</x:v>
      </x:c>
      <x:c r="B68" s="122" t="n">
        <x:f>IF(A68&lt;=$B$5,EDATE($B$6,A68),"")</x:f>
        <x:v>48061</x:v>
      </x:c>
      <x:c r="C68" s="120" t="n">
        <x:f>IF(A68&lt;=$B$5,G67,0)</x:f>
        <x:v>62693.3544823503</x:v>
      </x:c>
      <x:c r="D68" s="120" t="n">
        <x:f>IF(A68&lt;=$B$5,$B$7,0)</x:f>
        <x:v>21247.044711268274</x:v>
      </x:c>
      <x:c r="E68" s="120" t="n">
        <x:f>C68*$B$4/12</x:f>
        <x:v>522.4446206862525</x:v>
      </x:c>
      <x:c r="F68" s="120" t="n">
        <x:f>D68-E68</x:f>
        <x:v>20724.600090582022</x:v>
      </x:c>
      <x:c r="G68" s="120" t="n">
        <x:f>MAX(0,C68-F68)</x:f>
        <x:v>41968.75439176828</x:v>
      </x:c>
    </x:row>
    <x:row r="69" ht="24" customHeight="1">
      <x:c r="A69" s="111" t="n">
        <x:v>59</x:v>
      </x:c>
      <x:c r="B69" s="122" t="n">
        <x:f>IF(A69&lt;=$B$5,EDATE($B$6,A69),"")</x:f>
        <x:v>48092</x:v>
      </x:c>
      <x:c r="C69" s="120" t="n">
        <x:f>IF(A69&lt;=$B$5,G68,0)</x:f>
        <x:v>41968.75439176828</x:v>
      </x:c>
      <x:c r="D69" s="120" t="n">
        <x:f>IF(A69&lt;=$B$5,$B$7,0)</x:f>
        <x:v>21247.044711268274</x:v>
      </x:c>
      <x:c r="E69" s="120" t="n">
        <x:f>C69*$B$4/12</x:f>
        <x:v>349.73961993140233</x:v>
      </x:c>
      <x:c r="F69" s="120" t="n">
        <x:f>D69-E69</x:f>
        <x:v>20897.30509133687</x:v>
      </x:c>
      <x:c r="G69" s="120" t="n">
        <x:f>MAX(0,C69-F69)</x:f>
        <x:v>21071.449300431406</x:v>
      </x:c>
    </x:row>
    <x:row r="70" ht="24" customHeight="1">
      <x:c r="A70" s="111" t="n">
        <x:v>60</x:v>
      </x:c>
      <x:c r="B70" s="122" t="n">
        <x:f>IF(A70&lt;=$B$5,EDATE($B$6,A70),"")</x:f>
        <x:v>48122</x:v>
      </x:c>
      <x:c r="C70" s="120" t="n">
        <x:f>IF(A70&lt;=$B$5,G69,0)</x:f>
        <x:v>21071.449300431406</x:v>
      </x:c>
      <x:c r="D70" s="120" t="n">
        <x:f>IF(A70&lt;=$B$5,$B$7,0)</x:f>
        <x:v>21247.044711268274</x:v>
      </x:c>
      <x:c r="E70" s="120" t="n">
        <x:f>C70*$B$4/12</x:f>
        <x:v>175.5954108369284</x:v>
      </x:c>
      <x:c r="F70" s="120" t="n">
        <x:f>D70-E70</x:f>
        <x:v>21071.449300431344</x:v>
      </x:c>
      <x:c r="G70" s="120" t="n">
        <x:f>MAX(0,C70-F70)</x:f>
        <x:v>6.184563972055912e-11</x:v>
      </x:c>
    </x:row>
  </x:sheetData>
  <x:mergeCells>
    <x:mergeCell ref="A1:G1"/>
    <x:mergeCell ref="A9:G9"/>
  </x:mergeCells>
  <x:dataValidations count="1">
    <x:dataValidation type="whole" operator="between" sqref="B5">
      <x:formula1>1</x:formula1>
      <x:formula2>60</x:formula2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114" t="str">
        <x:v>EXCELQURO PORTFOLIO BRIEF</x:v>
      </x:c>
      <x:c r="B1" s="114" t="str">
        <x:v>Loan Repayment &amp; EMI Model</x:v>
      </x:c>
    </x:row>
    <x:row r="2" ht="48" customHeight="1">
      <x:c r="A2" s="123" t="str">
        <x:v>Scenario</x:v>
      </x:c>
      <x:c r="B2" s="121" t="str">
        <x:v>Build a transparent loan model with EMI, interest/principal split, balance movement and scenario testing.</x:v>
      </x:c>
    </x:row>
    <x:row r="3" ht="48" customHeight="1">
      <x:c r="A3" s="123" t="str">
        <x:v>Data</x:v>
      </x:c>
      <x:c r="B3" s="121" t="str">
        <x:v>Use the live 60-period model. Edit the blue inputs only.</x:v>
      </x:c>
    </x:row>
    <x:row r="4" ht="48" customHeight="1">
      <x:c r="A4" s="123" t="str">
        <x:v>Source controls</x:v>
      </x:c>
      <x:c r="B4" s="121" t="str">
        <x:v>Monthly payment: 21247.04; final balance approximately zero.</x:v>
      </x:c>
    </x:row>
    <x:row r="5" ht="48" customHeight="1">
      <x:c r="A5" s="123" t="str">
        <x:v>Deliverable</x:v>
      </x:c>
      <x:c r="B5" s="121" t="str">
        <x:v>Submit a workbook with source, calculations, summary, one appropriate chart and a written management recommendation.</x:v>
      </x:c>
    </x:row>
    <x:row r="6" ht="48" customHeight="1">
      <x:c r="A6" s="123" t="str">
        <x:v>Task 1</x:v>
      </x:c>
      <x:c r="B6" s="121" t="str">
        <x:v>Calculate EMI with PMT</x:v>
      </x:c>
    </x:row>
    <x:row r="7" ht="48" customHeight="1">
      <x:c r="A7" s="123" t="str">
        <x:v>Task 2</x:v>
      </x:c>
      <x:c r="B7" s="121" t="str">
        <x:v>Split interest and principal</x:v>
      </x:c>
    </x:row>
    <x:row r="8" ht="48" customHeight="1">
      <x:c r="A8" s="123" t="str">
        <x:v>Task 3</x:v>
      </x:c>
      <x:c r="B8" s="121" t="str">
        <x:v>Build an amortization schedule</x:v>
      </x:c>
    </x:row>
    <x:row r="9" ht="48" customHeight="1">
      <x:c r="A9" s="123" t="str">
        <x:v>Task 4</x:v>
      </x:c>
      <x:c r="B9" s="121" t="str">
        <x:v>Reconcile totals. Test missing IDs, blank values, duplicate keys and one boundary case.</x:v>
      </x:c>
    </x:row>
    <x:row r="10" ht="48" customHeight="1">
      <x:c r="A10" s="123" t="str">
        <x:v>Success criteria</x:v>
      </x:c>
      <x:c r="B10" s="121" t="str">
        <x:v>Every KPI traces to the source; controls reconcile; formulas refresh; chart units and filters are explicit.</x:v>
      </x:c>
    </x:row>
    <x:row r="11" ht="48" customHeight="1">
      <x:c r="A11" s="123" t="str">
        <x:v>Expected outputs</x:v>
      </x:c>
      <x:c r="B11" s="121" t="str">
        <x:v>A summary table, an exception list, a chart and three sentences: finding, evidence, action.</x:v>
      </x:c>
    </x:row>
    <x:row r="12" ht="48" customHeight="1">
      <x:c r="A12" s="123" t="str">
        <x:v>Validation</x:v>
      </x:c>
      <x:c r="B12" s="121" t="str">
        <x:v>Record before/after totals and row counts. State one assumption and one limitation.</x:v>
      </x:c>
    </x:row>
    <x:row r="13" ht="48" customHeight="1">
      <x:c r="A13" s="123" t="str">
        <x:v>Data privacy</x:v>
      </x:c>
      <x:c r="B13" s="121" t="str">
        <x:v>All records are synthetic training data. Replace them only with data you are authorized to use.</x:v>
      </x:c>
    </x:row>
    <x:row r="14" ht="48" customHeight="1">
      <x:c r="A14" s="123" t="str">
        <x:v>Model limits</x:v>
      </x:c>
      <x:c r="B14" s="121" t="str">
        <x:v>Constant monthly rate, payments in arrears, 1–60 periods, no fees or prepayments.</x:v>
      </x:c>
    </x:row>
  </x:sheetData>
  <x:pageMargins left="0.7" right="0.7" top="0.75" bottom="0.75" header="0.3" footer="0.3"/>
</x:worksheet>
</file>